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anchez\Dropbox\DIGLOG-PLE-2022\Informe de Rendición de Cuentas\Renición de Cuentas 2021\Informe\documentos soport\"/>
    </mc:Choice>
  </mc:AlternateContent>
  <bookViews>
    <workbookView xWindow="0" yWindow="0" windowWidth="20490" windowHeight="9045"/>
  </bookViews>
  <sheets>
    <sheet name="PROCESOS SOCE" sheetId="1" r:id="rId1"/>
    <sheet name="RESUMEN EJECUTIVO FINAL" sheetId="9" r:id="rId2"/>
    <sheet name="Hoja1" sheetId="8" r:id="rId3"/>
  </sheets>
  <definedNames>
    <definedName name="_xlnm._FilterDatabase" localSheetId="0" hidden="1">'PROCESOS SOCE'!$A$1:$J$118</definedName>
  </definedNames>
  <calcPr calcId="162913"/>
</workbook>
</file>

<file path=xl/calcChain.xml><?xml version="1.0" encoding="utf-8"?>
<calcChain xmlns="http://schemas.openxmlformats.org/spreadsheetml/2006/main">
  <c r="C18" i="9" l="1"/>
  <c r="E18" i="9"/>
  <c r="C19" i="9"/>
  <c r="E19" i="9"/>
  <c r="C20" i="9"/>
  <c r="E20" i="9"/>
  <c r="E21" i="9"/>
  <c r="C22" i="9"/>
  <c r="E22" i="9" s="1"/>
  <c r="C23" i="9"/>
  <c r="E23" i="9" s="1"/>
  <c r="E24" i="9"/>
  <c r="E25" i="9"/>
  <c r="E26" i="9"/>
  <c r="D27" i="9"/>
  <c r="C14" i="9"/>
  <c r="I4" i="1"/>
  <c r="J4" i="1" s="1"/>
  <c r="E27" i="9" l="1"/>
  <c r="C27" i="9"/>
  <c r="G30" i="9"/>
  <c r="I30" i="9"/>
  <c r="I31" i="9"/>
  <c r="J29" i="9" s="1"/>
  <c r="J22" i="9" l="1"/>
  <c r="J26" i="9"/>
  <c r="J25" i="9"/>
  <c r="J21" i="9"/>
  <c r="J18" i="9"/>
  <c r="J24" i="9"/>
  <c r="J20" i="9"/>
  <c r="J28" i="9"/>
  <c r="J27" i="9"/>
  <c r="J23" i="9"/>
  <c r="J19" i="9"/>
  <c r="J30" i="9" l="1"/>
  <c r="I117" i="1" l="1"/>
  <c r="J117" i="1" s="1"/>
  <c r="I118" i="1" l="1"/>
  <c r="J118" i="1" s="1"/>
  <c r="I111" i="1" l="1"/>
  <c r="J111" i="1" s="1"/>
  <c r="I105" i="1" l="1"/>
  <c r="J105" i="1" s="1"/>
  <c r="I115" i="1"/>
  <c r="J115" i="1" s="1"/>
  <c r="I106" i="1" l="1"/>
  <c r="J106" i="1" s="1"/>
  <c r="I108" i="1"/>
  <c r="I116" i="1" l="1"/>
  <c r="J116" i="1" s="1"/>
  <c r="I114" i="1" l="1"/>
  <c r="J114" i="1" s="1"/>
  <c r="I113" i="1"/>
  <c r="J113" i="1" s="1"/>
  <c r="I110" i="1"/>
  <c r="J110" i="1" s="1"/>
  <c r="J108" i="1" l="1"/>
  <c r="I109" i="1" l="1"/>
  <c r="J109" i="1" s="1"/>
  <c r="I107" i="1"/>
  <c r="J107" i="1" s="1"/>
  <c r="I102" i="1" l="1"/>
  <c r="J102" i="1" s="1"/>
  <c r="I101" i="1" l="1"/>
  <c r="J101" i="1" s="1"/>
  <c r="I99" i="1" l="1"/>
  <c r="J99" i="1" s="1"/>
  <c r="I98" i="1" l="1"/>
  <c r="J98" i="1" s="1"/>
  <c r="I100" i="1" l="1"/>
  <c r="J100" i="1" s="1"/>
  <c r="I104" i="1" l="1"/>
  <c r="J104" i="1" s="1"/>
  <c r="I97" i="1" l="1"/>
  <c r="J97" i="1" s="1"/>
  <c r="I94" i="1" l="1"/>
  <c r="J94" i="1" s="1"/>
  <c r="I96" i="1" l="1"/>
  <c r="J96" i="1" s="1"/>
  <c r="I95" i="1"/>
  <c r="J95" i="1" s="1"/>
  <c r="I89" i="1"/>
  <c r="J89" i="1" s="1"/>
  <c r="I92" i="1"/>
  <c r="J92" i="1" s="1"/>
  <c r="I91" i="1"/>
  <c r="J91" i="1" s="1"/>
  <c r="J87" i="1"/>
  <c r="I90" i="1" l="1"/>
  <c r="J90" i="1" s="1"/>
  <c r="I38" i="1" l="1"/>
  <c r="J38" i="1" s="1"/>
  <c r="I88" i="1" l="1"/>
  <c r="J88" i="1" s="1"/>
  <c r="I85" i="1" l="1"/>
  <c r="J85" i="1" s="1"/>
  <c r="I84" i="1"/>
  <c r="J84" i="1" s="1"/>
  <c r="I82" i="1" l="1"/>
  <c r="J82" i="1" s="1"/>
  <c r="I81" i="1"/>
  <c r="J81" i="1" s="1"/>
  <c r="I77" i="1" l="1"/>
  <c r="J77" i="1" s="1"/>
  <c r="I80" i="1" l="1"/>
  <c r="J80" i="1" s="1"/>
  <c r="I79" i="1"/>
  <c r="J79" i="1" s="1"/>
  <c r="I78" i="1" l="1"/>
  <c r="J78" i="1" s="1"/>
  <c r="I75" i="1"/>
  <c r="J75" i="1" s="1"/>
  <c r="I72" i="1"/>
  <c r="J72" i="1" s="1"/>
  <c r="I71" i="1" l="1"/>
  <c r="J71" i="1" s="1"/>
  <c r="I73" i="1" l="1"/>
  <c r="J73" i="1" s="1"/>
  <c r="I60" i="1"/>
  <c r="J60" i="1" s="1"/>
  <c r="I59" i="1"/>
  <c r="J59" i="1" s="1"/>
  <c r="I67" i="1" l="1"/>
  <c r="J67" i="1" s="1"/>
  <c r="I64" i="1"/>
  <c r="J64" i="1" s="1"/>
  <c r="I63" i="1"/>
  <c r="J63" i="1" s="1"/>
  <c r="I66" i="1" l="1"/>
  <c r="J66" i="1" s="1"/>
  <c r="J51" i="1" l="1"/>
  <c r="I74" i="1" l="1"/>
  <c r="J74" i="1" s="1"/>
  <c r="I70" i="1"/>
  <c r="J70" i="1" s="1"/>
  <c r="I61" i="1" l="1"/>
  <c r="J61" i="1" s="1"/>
  <c r="I37" i="1" l="1"/>
  <c r="J37" i="1" s="1"/>
  <c r="I62" i="1"/>
  <c r="J62" i="1" s="1"/>
  <c r="I48" i="1" l="1"/>
  <c r="J48" i="1" s="1"/>
  <c r="I52" i="1" l="1"/>
  <c r="J52" i="1" s="1"/>
  <c r="I53" i="1"/>
  <c r="J53" i="1" s="1"/>
  <c r="I49" i="1" l="1"/>
  <c r="J49" i="1" s="1"/>
  <c r="I42" i="1" l="1"/>
  <c r="J42" i="1" s="1"/>
  <c r="I50" i="1" l="1"/>
  <c r="J50" i="1" s="1"/>
  <c r="I45" i="1"/>
  <c r="J45" i="1" s="1"/>
  <c r="I41" i="1" l="1"/>
  <c r="J41" i="1" s="1"/>
  <c r="I58" i="1" l="1"/>
  <c r="J58" i="1" s="1"/>
  <c r="I57" i="1"/>
  <c r="J57" i="1" s="1"/>
  <c r="I47" i="1" l="1"/>
  <c r="J47" i="1" s="1"/>
  <c r="I44" i="1"/>
  <c r="J44" i="1" s="1"/>
  <c r="I43" i="1" l="1"/>
  <c r="J43" i="1" s="1"/>
  <c r="I39" i="1" l="1"/>
  <c r="J39" i="1" s="1"/>
  <c r="I40" i="1" l="1"/>
  <c r="J40" i="1" s="1"/>
  <c r="I34" i="1" l="1"/>
  <c r="J34" i="1" s="1"/>
  <c r="I36" i="1" l="1"/>
  <c r="J36" i="1" s="1"/>
  <c r="I35" i="1"/>
  <c r="J35" i="1" s="1"/>
  <c r="I28" i="1" l="1"/>
  <c r="J28" i="1" s="1"/>
  <c r="I29" i="1"/>
  <c r="J29" i="1" s="1"/>
  <c r="I27" i="1"/>
  <c r="J27" i="1" s="1"/>
  <c r="I23" i="1"/>
  <c r="J23" i="1" s="1"/>
  <c r="I32" i="1"/>
  <c r="J32" i="1" s="1"/>
  <c r="I30" i="1"/>
  <c r="J30" i="1" s="1"/>
  <c r="I31" i="1"/>
  <c r="J31" i="1" s="1"/>
  <c r="J19" i="1" l="1"/>
  <c r="J17" i="1"/>
  <c r="I22" i="1" l="1"/>
  <c r="J22" i="1" s="1"/>
  <c r="I15" i="1" l="1"/>
  <c r="J15" i="1" s="1"/>
  <c r="I33" i="1"/>
  <c r="J33" i="1" s="1"/>
  <c r="J25" i="1" l="1"/>
  <c r="I18" i="1" l="1"/>
  <c r="J18" i="1" s="1"/>
  <c r="I14" i="1" l="1"/>
  <c r="J14" i="1" s="1"/>
  <c r="I16" i="1" l="1"/>
  <c r="J16" i="1" s="1"/>
  <c r="I13" i="1"/>
  <c r="J13" i="1" s="1"/>
  <c r="I12" i="1" l="1"/>
  <c r="J12" i="1" s="1"/>
  <c r="I10" i="1" l="1"/>
  <c r="J10" i="1" s="1"/>
  <c r="J26" i="1" l="1"/>
  <c r="I9" i="1" l="1"/>
  <c r="J9" i="1" s="1"/>
  <c r="I2" i="1" l="1"/>
  <c r="J2" i="1" s="1"/>
  <c r="I11" i="1" l="1"/>
  <c r="J11" i="1" s="1"/>
  <c r="I8" i="1" l="1"/>
  <c r="J8" i="1" s="1"/>
  <c r="I7" i="1" l="1"/>
  <c r="J7" i="1" s="1"/>
  <c r="I6" i="1"/>
  <c r="J6" i="1" s="1"/>
</calcChain>
</file>

<file path=xl/sharedStrings.xml><?xml version="1.0" encoding="utf-8"?>
<sst xmlns="http://schemas.openxmlformats.org/spreadsheetml/2006/main" count="658" uniqueCount="297">
  <si>
    <t>Código</t>
  </si>
  <si>
    <t>Entidad Contratante</t>
  </si>
  <si>
    <t>Provincia/Cantón</t>
  </si>
  <si>
    <t>Presupuesto Referencial Total(sin iva)</t>
  </si>
  <si>
    <t>DIGMAT</t>
  </si>
  <si>
    <t>GUAYAS / GUAYAQUIL</t>
  </si>
  <si>
    <t>Presupuesto Adjudicado Total(sin iva)</t>
  </si>
  <si>
    <t>Tipo de Proceso</t>
  </si>
  <si>
    <t>Partida Presupuestaria</t>
  </si>
  <si>
    <t>DIGLOG</t>
  </si>
  <si>
    <t>ORDEN</t>
  </si>
  <si>
    <t>IVA</t>
  </si>
  <si>
    <t>TOTAL</t>
  </si>
  <si>
    <t>$0.00</t>
  </si>
  <si>
    <t>DIRABA</t>
  </si>
  <si>
    <t>DIMARE</t>
  </si>
  <si>
    <t>COMSUB</t>
  </si>
  <si>
    <t>BASUIL</t>
  </si>
  <si>
    <t>DINCYP</t>
  </si>
  <si>
    <t>DIRSEG</t>
  </si>
  <si>
    <t>DIRTIC</t>
  </si>
  <si>
    <t>DINDES</t>
  </si>
  <si>
    <t>CUADRO RESUMEN DE PROCESOS POR REPARTO</t>
  </si>
  <si>
    <t>REPARTO</t>
  </si>
  <si>
    <t>SIE-DIGMAT-001-2021</t>
  </si>
  <si>
    <t>ADQUISICIÓN DE REPUESTOS PARA RECUPERACIÓN DE MMPP DEL REMOLCADOR ILINIZA</t>
  </si>
  <si>
    <t>ADQUISICIÓN DE LUBRICANTES PARA MOTORES FUERA DE BORDA MERCURY</t>
  </si>
  <si>
    <t>VPN-DIGMAT-002-2021</t>
  </si>
  <si>
    <t>SERVICIO DE SOLDADURA DE CASCO RESISTENTE DEL BAE SHYRI</t>
  </si>
  <si>
    <t xml:space="preserve">Objeto de Contratación </t>
  </si>
  <si>
    <t>Subasta Inversa</t>
  </si>
  <si>
    <t>Produccion Nacional</t>
  </si>
  <si>
    <t>RE-DIGMAT-002-2021</t>
  </si>
  <si>
    <t>ADQUISICIÓN DE ACEITE CAT DEO 15W40 Y ACEITE REFRIGERANTE CAT ELC EXTENDED LIFE COOLANT PARA MAQUINARIA CATERPILLAR DE LAS UNIDADES</t>
  </si>
  <si>
    <t>Regimen Especial</t>
  </si>
  <si>
    <t>MANTENIMIENTO SISTEMA DE AGUA POTABLE BASUIL (I ETAPA) Y MANTENIMIENTO SISTEMA DE AGUA POTABLE BASNOR (I ETAPA)</t>
  </si>
  <si>
    <t>VPN-DIGMAT-001-2021</t>
  </si>
  <si>
    <t>SERVICIO DE OVERHAUL DL CONJUNTO DE 02 HELICES NP 782750 14 PARA LA AERONAVE AN 204</t>
  </si>
  <si>
    <t>RE-DIGMAT-001-2021</t>
  </si>
  <si>
    <t>MANTENIMIENTO DE ASCENSORES DIGLOG</t>
  </si>
  <si>
    <t>RE-DIGMAT-003-2021</t>
  </si>
  <si>
    <t>MANTENIMIENTO DE EQUIPOS Y SISTEMAS DE 01 GUARDACOSTAS, 04 CORBETAS, 01 LANCHA, 03 BUQUES AUXILIARES Y 01 FRAGATA DE LA ARMADA DEL ECUADOR</t>
  </si>
  <si>
    <t>Menor cuantia</t>
  </si>
  <si>
    <t>CDC-DIGMAT-001-2021</t>
  </si>
  <si>
    <t>ESTUDIOS Y DISEÑOS PARA TALUD DE STELLA MARIS</t>
  </si>
  <si>
    <t>COTS-DIGMAT-001-2021</t>
  </si>
  <si>
    <t>MANTENIMIENTO DE SISTEMAS MECÁNICOS, ELÉCTRICOS Y AUXILIARES DEL BAE HUALCOPO QUE CUMPLIRÁ OPERACIONES DE SEGURIDAD HIDROCARBURÍFERA FASE I, INCLUYE REPUESTOS.</t>
  </si>
  <si>
    <t>Contratacion Directa</t>
  </si>
  <si>
    <t xml:space="preserve">Cotizacion </t>
  </si>
  <si>
    <t>CLC-DIGMAT-001-2021</t>
  </si>
  <si>
    <t>CONSULTORIA PARA EL CUMPLIMIENTO DEL PLAN DE MONITOREO Y SEGUIMIENTO DEL ESTUDIO DE IMPACTO AMBIENTAL DEL PROYECTO DE CONSTRUCCION, OPERACION, MANTENIMIENTO, CIERRE Y ABANDONO DEL DRAGADO DEL ESTERO CARACOL DE LA BASE NAVAL SUR</t>
  </si>
  <si>
    <t>MANTENIMIENTO ESTABILIZACION DE TALUD PUNTA MANDINGA ANS BASALI</t>
  </si>
  <si>
    <t>Lista corta</t>
  </si>
  <si>
    <t>CERTIFICADOS PAC</t>
  </si>
  <si>
    <t>RE-DIGMAT-004-2021</t>
  </si>
  <si>
    <t>MANTENIMIENTO DE LOS SISTEMAS MECÁNICOS Y ELÉCTRICOS DEL BUQUE ESCUELA GUAYAS PARA CRUCERO INTERNACIONAL</t>
  </si>
  <si>
    <t>MCO-DIGMAT-005-2021</t>
  </si>
  <si>
    <t>MANTENIMIENTO DE PONTONES MUELLES 4 DE BASUIL Y MUELLE DE COGUAR</t>
  </si>
  <si>
    <t>SIE-DIGMAT-007-2021</t>
  </si>
  <si>
    <t>MANTENIMIENTO DE EQUIPOS DE MEDICION DE TALLERES</t>
  </si>
  <si>
    <t>SIE-DIGMAT-006-2021</t>
  </si>
  <si>
    <t>ADQUISICIÓN DE REPUESTOS PARA EL MANTENIMIENTO DE 02 MOTORES FUERA DE BORDA DEL BIMLOR</t>
  </si>
  <si>
    <t>MCO-DIGMAT-001-2021</t>
  </si>
  <si>
    <t>MANTENIMIENTO ESTABILIZACIÓN DE TALUD EN ÁREA OPERATIVA DE CODESC I ETAPA</t>
  </si>
  <si>
    <t>MCO-DIGMAT-004-2021</t>
  </si>
  <si>
    <t>MANTENIMIENTO DE DOS BOTADEROS DE BASURA EN BASUIL</t>
  </si>
  <si>
    <t>ADQUISICIÓN DE LUBRICANTES PARA EL MANTENIMIENTO DE TURBINAS, SISTEMAS DE TRANSMISIÒN Y SISTEMAS DE REFRIGERACIÓN DE LAS FRAGATAS MISILERAS</t>
  </si>
  <si>
    <t>C0TS-DIGMAT-003-2021</t>
  </si>
  <si>
    <t>CONTRATACION DEL SERVICIO DE TRANSPORTE INTERNACIONAL DE CARGA Y SERVICIOS CONEXOS FASE 1</t>
  </si>
  <si>
    <t>SIE-DIGMAT-005-2021</t>
  </si>
  <si>
    <t>SOPORTE Y MANTENIMIENTO PREVENTIVO PARA EL CENTRO DE DATOS DE GUAYAQUIL.</t>
  </si>
  <si>
    <t>SIE-DIGMAT-009-2021</t>
  </si>
  <si>
    <t>SERVICIO DE TRANSPORTE INSTITUCIONAL PARA EL PERSONAL MILITAR Y CIVIL DE LA BASE NAVAL DE GUAYAQUIL</t>
  </si>
  <si>
    <t>VPN-DIGMAT-004-2021</t>
  </si>
  <si>
    <t>SERVICIO DE ENTRENAMIENTO RECURRENTE DE PROCEDIMIENTOS DE EMERGENCIA EN AERONAVE CASA CN 235-100 Y CN-235-300</t>
  </si>
  <si>
    <t>ADQUISICIÓN DE REPUESTOS PARA PLANTAS DE AIRE ACONDICIONADO Y PLANTAS FRIGORÍFICAS DE LANCHAS GUARDACOSTAS LG PINTA Y LG FERNANDINA QUE REALIZAN OPERACIONES DE SEGURIDAD HIDROCARBURÍFERA</t>
  </si>
  <si>
    <t>VPN-DIGMAT-003-2021</t>
  </si>
  <si>
    <t>SERVICIO DE CAPACITACIÓN DE SIMULADOR DE VUELO SUPER KING AIR 350 B-300 PARA TRIPULACIONES AEREAS</t>
  </si>
  <si>
    <t>LCS-DIGMAT-001-2021</t>
  </si>
  <si>
    <t>CONTRATACIÓNDE LA POLIZA DE SEGUROS ANUAL DEL PARQUE AUTOMOTOR DE LA ARMADA DELECUADOR 2021</t>
  </si>
  <si>
    <t>SERVICIO DE MANTENIMIENTO A GRÚA HIDRÁULICA DE BAE LOS RIOS, LG ISLA BALTRA, Y LG ISLA ESPAÑOLA</t>
  </si>
  <si>
    <t>SIE-DIGMAT-014-2021</t>
  </si>
  <si>
    <t>MANTENIMIENTO CORRECTIVO DEL SISTEMA DE CONECTIVIDAD DE DATOS PARA REPARTOS DE BASUIL, TALLERES, DIRTIC Y UNIDADES NAVALES</t>
  </si>
  <si>
    <t>VPN-DIGMAT-005-2021</t>
  </si>
  <si>
    <t>SERVICIO DE ENTRENAMIENTO RECURRENTE EN SIMULADORES DE VUELO EN AERONAVES BELL-430 Y BELL 206 PARA TRIPULACIONES AÉREAS</t>
  </si>
  <si>
    <t>RE-DIGMAT-006-2021</t>
  </si>
  <si>
    <t>?SERVICIO DE TRANSPORTE MARÍTIMO DE COMBUSTIBLE JP1 HACIA LA REGIÓN INSULAR?</t>
  </si>
  <si>
    <t>PE-DIGMAT-001-2021</t>
  </si>
  <si>
    <t>SERVICIO DE TRANSPORTE DE COMBUSTIBLE EN AUTOTANQUES A NIVEL NACIONAL - CONVENIO DE PAGO</t>
  </si>
  <si>
    <t>Licitacion de Seguros</t>
  </si>
  <si>
    <t>Publicacion Especial</t>
  </si>
  <si>
    <t>530410 - 530813</t>
  </si>
  <si>
    <t>MANTENIMIENTO DE SISTEMA SANITARIO, FRIGORIFICOS Y COCINA DEL BAE HUALCOPO QUE CUMPLIRA OPERACIONES DE SEGURIDAD Y VIGILANCIA MARITIMA</t>
  </si>
  <si>
    <t>ADQUISICIÓN DE SUMINISTROS PARA TALLERES DE MANTENIMIENTO Y REPARACIÓN MECÁNICOS, ELÉCTRICOS, APOYO Y AUXILIARES DE LA MAESTRANZA DE LA DIRECCIÓN DE MANTENIMIENTO Y RECUPERACIÓN DE UNIDADES NAVALES 2021</t>
  </si>
  <si>
    <t>SIE-DIGMAT-017-2021</t>
  </si>
  <si>
    <t>ADQUISICION DE PARTES Y REPUESTOS PARA LOS EQUIPOS DE COMUNICACIONES VHF FM</t>
  </si>
  <si>
    <t>RCOTS-DIGMAT-002-21</t>
  </si>
  <si>
    <t>MANTENIMIENTO DE LAS ESTACIONES GUARDACOSTAS MÓVILES LAGO SAN PABLO Y LAGO YAGUARCOCHA</t>
  </si>
  <si>
    <t>SIE-DIGMAT-010-2021</t>
  </si>
  <si>
    <t>ADQUISICIÓN DE TEST O DISPOSITIVOS DE DETECCIÓN DE DROGAS COMO PREVENCIÓN EN EL ÁMBITO LABORAL DEL PERSONAL MILITAR</t>
  </si>
  <si>
    <t>SIE-DIGMAT-016-2021</t>
  </si>
  <si>
    <t>SERVICIO DE MANTENIMIENTO Y ACTUALIZACIÓN DEL SISTEMA DEL SIMULADOR DE ENTRENAMIENTO TÁCTICO POSEIDON DE CESCAN</t>
  </si>
  <si>
    <t>SIE-DIGMAT-018-2021</t>
  </si>
  <si>
    <t>ADQUISICIÓN DE REPUESTOS Y ACCESORIOS PARA LOS EQUIPOS DE LA DIRTIC Y REPARTOS USUARIOS 2021</t>
  </si>
  <si>
    <t>SIE-DIGMAT-019-2021</t>
  </si>
  <si>
    <t>REPARACIÓN Y MANTENIMIENTO DE 01 JUNTURA ROTANTE DE LA CORBETA MANABI QUE CUMPLE OPERACIONES DE SEGURIDAD HIDROCARBURÍFERA</t>
  </si>
  <si>
    <t>RENOVACIÓN DE LA LICENCIA ANUAL DE LOS EQUIPOS DE SEGURIDAD PERIMETRAL CISCO FIREPOWER</t>
  </si>
  <si>
    <t>ALQUILER DE LOS EQUIPOS DE AMPLIFICACION PARA CEREMONIAS MILITARES CONMEMORATIVAS 2021</t>
  </si>
  <si>
    <t>RRE-DIGMAT-005-2021</t>
  </si>
  <si>
    <t>SIE-DIGMAT-022-2021</t>
  </si>
  <si>
    <t>ADQUISICION DE HERRAMIENTAS PARA MAESTRANZA Y TALLERES INTEGRADOS</t>
  </si>
  <si>
    <t>RE-DIGMAT-OO8-2012</t>
  </si>
  <si>
    <t>ADQUISICION DE UNIFORMES, PRENDAS Y ACCESORIOS MILITARES PARA PERSONAL EN SERVICIO ACTIVO DE LA ARMADA DEL ECUADOR</t>
  </si>
  <si>
    <t>RE-DIGMAT-007-2021</t>
  </si>
  <si>
    <t>ADQUISICIÓN DE MUNICIÓN MENOR Y MUNICIÓN AC PARA SU EMPLEO EN LA ARMADA DEL ECUADOR</t>
  </si>
  <si>
    <t>530404 - 530704 - 530701</t>
  </si>
  <si>
    <t>MCS-DIGMAT-006-2021</t>
  </si>
  <si>
    <t>MANTENIMIENTO DE LOS SISTEMAS DE LANZAMIENTO ITL DE CORESM, CORMAN, CORIOS Y CORLOJ</t>
  </si>
  <si>
    <t>MCS-DIGMAT-008-2021</t>
  </si>
  <si>
    <t>MANTENIMIENTO DEL CAÑÓN OTOMELARA DE LAS UNIDADES NAVALES CORESM, CORMAN, CORIOS Y CORLOJ</t>
  </si>
  <si>
    <t>SIE-DIGMAT-026-2021</t>
  </si>
  <si>
    <t>REAPROVISIONAMIENTO DE ACEITE MONOGRADO SAE 40 PARA MANTENIMIENTO DE MAQUINARIA PRINCIPAL Y AUXILIAR DE LAS UNIDADES</t>
  </si>
  <si>
    <t>SIE-DIGMAT-O21-2021</t>
  </si>
  <si>
    <t>RMCO-DIGMAT-002-2021</t>
  </si>
  <si>
    <t>RMCO-DIGMAT-003-2021</t>
  </si>
  <si>
    <t>RSIE-DIGMAT-012-2021</t>
  </si>
  <si>
    <t>MCO-DIGMAT-009-2021</t>
  </si>
  <si>
    <t>MANTENIMIENTO PREVENTIVO DE LA SUBESTACION Y CORRECTIVO DE LA RED ELECTRICA DE BASUIL - ETAPA I</t>
  </si>
  <si>
    <t>RSIE-DIGMAT-023-2021</t>
  </si>
  <si>
    <t>ADQUISICION DE 04 INTERCAMBIADORES DE CALOR MARINOS CON TUBERIA Y ESPEJOS DE TITANIO, PARA PLANTAS DE A/A DUNHAM BUSH DEL BAE MANABI Y BAE LOJA</t>
  </si>
  <si>
    <t>RVPN-DIGMAT-006-2021</t>
  </si>
  <si>
    <t>SIE-DIGMAT-028-2021</t>
  </si>
  <si>
    <t>ADQUISICION DE SUMINISTROS DE FERRETERÍA PARA EL MANTENIMIENTO DE LAS ÁREAS DE RESPONSABILIDAD DE BASUIL Y DIRABA</t>
  </si>
  <si>
    <t>PROVISIÓN DEL SEGURO DE TRANSPORTE INTERNACIONAL DE CARGA PARA IMPORTACIÓN Y EXPORTACIÓN DE BIENES</t>
  </si>
  <si>
    <t>RCOTS-DIGMAT-05-2021</t>
  </si>
  <si>
    <t>RSIE-DIGMAT-011-2021</t>
  </si>
  <si>
    <t>SIE-DIGMAT-029-2021</t>
  </si>
  <si>
    <t>ADQUISICIÓN DE MATERIALES Y SUMINISTROS PARA EL MANTENIMIENTO DE LAS INSTALACIONES DEL COMANDO DE SUBMARINOS Y TRABAJOS ESPECIALIZADOS PARA LOS NIVELES I Y II DE LAS UNIDADES SUBMARINAS</t>
  </si>
  <si>
    <t>Cotizacion</t>
  </si>
  <si>
    <t>COTS-DIGMAT-O06-2021</t>
  </si>
  <si>
    <t>SERVICIO DE TRANSPORTE DE COMBUSTIBLE EN AUTOTANQUES, DESDE TERMINALES Y DEPOSITOS DE EP PETROECUADOR HACIA TANQUES DE ALMACENAMIENTO DE COMBUSTIBLE, GASOLINERAS Y DEPÓSITOS DE LOS REPARTOS Y UNIDADES NAVALES DE LA ARMADA DEL ECUADOR A NIVEL NACIONAL</t>
  </si>
  <si>
    <t>PLAN DE SERVICIOS SATELITALES VOZ Y DATOS PARA LOS REPARTOS Y UNIDADES DE LA ARMADA</t>
  </si>
  <si>
    <t>RSIE-DIGMAT-O20-2021</t>
  </si>
  <si>
    <t>SIE-DIGMAT-032-2021</t>
  </si>
  <si>
    <t>MANTENIMIENTO PREVENTIVO DE TORRES DE COMUNICACIÓN DE LA ARMADA 2021</t>
  </si>
  <si>
    <t>VPN-DIGMAT-007-2021</t>
  </si>
  <si>
    <t>SERVICIO DE OVERHAUL DE MOTOR 250-C40B CAE-844100 Y OVERHAUL/EXCHANGE DE BLEED VALVE PARA HELICOPTERO BELL 430</t>
  </si>
  <si>
    <t>VPN-DIGMAT-008-2021</t>
  </si>
  <si>
    <t>ADQUISICION DE RACIONES DE CAMPAÑA MILITARES PARA 12 HORAS</t>
  </si>
  <si>
    <t>VPN-DIGMAT-009-2021</t>
  </si>
  <si>
    <t>ADQUISICIÓN DE PARTES Y PIEZAS DE TRANSRECEPTORES HF ROHDE &amp; SCHWARZ</t>
  </si>
  <si>
    <t>ADQUISICIÓN DE PINTURAS MARINAS PARA LAS UNIDADES SUBORDINADAS AL COMANDO DE SUBMARINOS</t>
  </si>
  <si>
    <t>RE-DIGMAT-O09-2021</t>
  </si>
  <si>
    <t>PROVISIÓN DEL SERVICIO DE CARENAMIENTO DE LOS BUQUES DE LA ARMADA DEL ECUADOR AÑO 2021 FASE I</t>
  </si>
  <si>
    <t>RE-DIGMAT-010-2021</t>
  </si>
  <si>
    <t>MANTENIMIENTO Y REPARACIÓN DE SISTEMAS MECÁNICOS, ELÉCTRICOS, ELECTRÓNICOS Y AUXILIARES DE LAS UNIDADES DE SUPERFICIE, SUBMARINAS Y GUARDACOSTAS FASE-II-2021</t>
  </si>
  <si>
    <t>COTS-DIGMAT-007-2021</t>
  </si>
  <si>
    <t>MANTENIMIENTO PREVENTIVOS Y CORRECTIVOS DE LOS VEHÍCULOS MULTIMARCA DEL PARQUE AUTOMOTOR DE LA AMADA DEL ECUADOR PLAZA DE GUAYAQUIL AÑO 2021</t>
  </si>
  <si>
    <t>MCO-DIGMAT-010-2021</t>
  </si>
  <si>
    <t>MANTENIMIENTO DE INFRAESTRUCTURA Y OFICINAS DE LOS TALLERES INTEGRADOS - DIRTIC</t>
  </si>
  <si>
    <t>MCO-DIGMAT-012-2021</t>
  </si>
  <si>
    <t>MANTENIMIENTO DEL MUELLE, ESCALAS Y PONTONES DE COGUAR</t>
  </si>
  <si>
    <t>MANTENIMIENTO, CALIBRACIÓN Y REPARACIÓN DE LA ESTACIÓN DE DIAGNÓSTICO FLYING PROBE 4040</t>
  </si>
  <si>
    <t>Menor Cuantia</t>
  </si>
  <si>
    <t>RRE-DIGMAT-011-2021</t>
  </si>
  <si>
    <t>SIE-DIGMAT-033-2021</t>
  </si>
  <si>
    <t>ADQUISICIÓN DE REPUESTOS PARA MANTENIMIENTO DE MOTOR DE COMBUSTIÓN INTERNA DE GENERADOR DETROIT DIESEL DEL B.A.E. “CALICUCHIMA”</t>
  </si>
  <si>
    <t>SIE-DIGMAT-034-2021</t>
  </si>
  <si>
    <t>ADQUISICIÓN DE REPUESTOS PARA EL GENERADOR MTU S60 DEL B.A.E “CHIMBORAZO”</t>
  </si>
  <si>
    <t>ADQUISICION DE REPUESTOS PARA MANTENIMIENTO DEL SISTEMA DE ALIMENTACION DE LOS EQUIPOS DE NAVEGACION INERCIAL Y SISTEMA DE MANDO Y CONTROL DE LAS UNIDADES QUE CUMPLEN OPERACIONES DE SEGURIDAD HIDROCARBURIFERA</t>
  </si>
  <si>
    <t>VPN-DIGMAT-010-2021</t>
  </si>
  <si>
    <t>APROVISIONAMIENTO DE LUBRICANTES Y GRASAS PARA LAS UNIDADES AERONAVALES Y SUBMARINAS DE LA ARMADA DEL ECUADOR</t>
  </si>
  <si>
    <t>APROVISIONAMIENTO DE LUBRICANTES PARA UNIDADES GUARDACOSTAS Y PARQUE AUTOMOTOR DE LOS REPARTOS DE LA ARMADA DEL ECUADOR</t>
  </si>
  <si>
    <t>530417 - 530404</t>
  </si>
  <si>
    <t>SIE-DIGMAT-038-2021</t>
  </si>
  <si>
    <t>ADQUISICION DE REPUESTOS Y ACCESORIOS PARA EL SISTEMA DE LANZAMIENTO ITL DE CORESM, CORMAN, CORIOS Y CORLOJ</t>
  </si>
  <si>
    <t>SIE-DIGMAT-039-2021</t>
  </si>
  <si>
    <t>MANTENIMIENTO DEL SISTEMA DE CLIMATIZACION DEL EDIFICIO DIGLOG</t>
  </si>
  <si>
    <t>VPN-DIGMAT-011-2021</t>
  </si>
  <si>
    <t>SERVICIO DE EVALUACIÓN DE FALLAS DEL RX/TX E INDICADOR DEL RADAR RDR 1700A DEL HN-407</t>
  </si>
  <si>
    <t>VPN-DIGMAT-O11-2021</t>
  </si>
  <si>
    <t>SERVICIO DE EVALUACION DE FALLAS DEL RX/TX E INDICADOR DEL RADAR RDR 1700A DEL HN-407</t>
  </si>
  <si>
    <t>RE-DIGMAT-013-2021</t>
  </si>
  <si>
    <t>ADQUISICIÓN DE MATERIAL DE CAMPAÑA PARA EL PERSONAL DE LA ARMADA DEL ECUADOR</t>
  </si>
  <si>
    <t>RSIE-DIGMAT-037-2021</t>
  </si>
  <si>
    <t>SIE-DIGMAT-040-2021</t>
  </si>
  <si>
    <t>MANTENIMIENTO DE BALSAS SALVAVIDAS DEL B.A.E. SHYRI.</t>
  </si>
  <si>
    <t>SIE-DIGMAT-041-2021</t>
  </si>
  <si>
    <t>ADQUISICIÓN DE REPUESTOS PARA EL PARQUE AUTOMOTOR DE LA PLAZA DE GUAYAQUIL AÑO 2021</t>
  </si>
  <si>
    <t>RRE-DIGMAT-012-2021</t>
  </si>
  <si>
    <t>SIE-DIGMAT-042-2021</t>
  </si>
  <si>
    <t>ADQUISICIÓN DE REPUESTOS PARA EL SISTEMA DE CONTROL DE TIRO NA 21 DE LA CORBETA ESMERALDAS PARA EL CUMPLIMIENTO DE PATRULLAJES DE SEGURIDAD HIDROCARBURIFERA</t>
  </si>
  <si>
    <t>RVPN-DIGMAT-008-2021</t>
  </si>
  <si>
    <t>ADQUISICIÓN DE RACIONES DE CAMPAÑA MILITARES PARA 12 HORAS.</t>
  </si>
  <si>
    <t>SIE-DIGMAT-044-2021</t>
  </si>
  <si>
    <t>RE-DIGMAT-014-2021</t>
  </si>
  <si>
    <t>ADQUISICIÓN DE REPUESTOS FURUNO PARA LOS SISTEMAS DE NAVEGACIÓN DE LAS UNIDADES QUE CUMPLEN OPERACIONES DE SEGURIDAD HIDROCARBURIFERA</t>
  </si>
  <si>
    <t>SIE-DIGMAT-045-2021</t>
  </si>
  <si>
    <t>RENOVACION ANUAL DEL SISTEMA ANTIVIRUS DE LA ARMADA DEL ECUADOR</t>
  </si>
  <si>
    <t>SIE-DIGMAT-046-2021</t>
  </si>
  <si>
    <t>ADQUISICIÓN DE NEUMÁTICOS PARA VEHÍCULOS TÁCTICOS DEL CUINMA</t>
  </si>
  <si>
    <t>SIE-DIGMAT-036-2021</t>
  </si>
  <si>
    <t>ADQUISICIÓN DE PRENDAS Y ACCESORIOS DE PROTECCIÓN PARA EL PERSONAL DE REPARTOS SUBORDINADOS A LA DIRECCIÓN GENERAL DE LOGÍSTICA Y EL COMANDO DE SUBMARINOS</t>
  </si>
  <si>
    <t>SIE-DIGMAT-47-2021</t>
  </si>
  <si>
    <t>ADQUISICIÓN DE REPUESTOS Y ACCESORIOS PARA EL COMANDO DE SUBMARINOS Y UNIDADES SUBMARINAS</t>
  </si>
  <si>
    <t>VPN-DIGMAT-012-2021</t>
  </si>
  <si>
    <t>SERVICIO DE CAPACITACIÓN RECURRENTE EN SIMULADOR SUPER KING-AIR B-300 350 PARA DOTACIONES DE VUELO VIP</t>
  </si>
  <si>
    <t>SIE-DIGMAT-043-2021</t>
  </si>
  <si>
    <t>MANTENIMIENTO CORRECTIVO DE LA TRIBUNA DESMONTABLE DE BASUIL</t>
  </si>
  <si>
    <t>SIE-DIGMAT-048-2021</t>
  </si>
  <si>
    <t>LIMPIEZA DE 07 TANQUES DE COMBUSTIBLE (BUNKER) DEL BAE HUALCOPO</t>
  </si>
  <si>
    <t>VPN-DIGMAT-013-2021</t>
  </si>
  <si>
    <t>REPARACIÓN DEL CASCO RESISTENTE DEL B.A.E. SHYRI.</t>
  </si>
  <si>
    <t>MANTENIMIENTO DE LAS BALSAS SALVAVIDAS DE LAS UNIDADES DEL COMANDO DE GUARDACOSTAS Y DE LA COMANDANCIA DE ESCUADRA</t>
  </si>
  <si>
    <t>MCS-DIGMAT-014-2021</t>
  </si>
  <si>
    <t>MANTENIMIENTO Y REPARACION DE MOBILIARIO DE OFICINA DE LA DIGLOG Y REPARTOS SUBORDINADOS</t>
  </si>
  <si>
    <t>SIE-DIGMAT-050-2021</t>
  </si>
  <si>
    <t>REPARACIÓN Y MANTENIMIENTO DE LOS MOTORES DE LOS SISTEMAS DE ARMAS DE CORBETAS MISILERAS</t>
  </si>
  <si>
    <t>LCS-DIGMAT-002-2O21</t>
  </si>
  <si>
    <t>RE-DIGMAT-015-2O21</t>
  </si>
  <si>
    <t>MANTENIMIENTO DE CAÑERÍA DE REFRIGERANTE Y ENFRIAMIENTO DE PLANTAS DE A/A DUNHAM BUSH DE CORMAN Y CORLOJ</t>
  </si>
  <si>
    <t>MANTENIMIENTO Y REPARACIÓN DE EQUIPOS Y SISTEMAS DE LANCHAS GUARDACOSTAS LG PINTA Y LG BALTRA</t>
  </si>
  <si>
    <t>Licitacion Seguros</t>
  </si>
  <si>
    <t>RSIE-DIGMAT-049-2021</t>
  </si>
  <si>
    <t>SIE-DIGMAT-052-2021</t>
  </si>
  <si>
    <t>SERVICIO DE MANTENIMIENTO PREVENTIVO CORRECTIVO DE TANQUE TIPO REMOLQUE DE COMBUSTIBLE JET A1 DE LA DIRECCION DE ABASTECIMIENTOS</t>
  </si>
  <si>
    <t>VPN-DIGMAT-014-2021</t>
  </si>
  <si>
    <t>ADQUISICIÓN DE TANQUEROS Y CAMIONES PARA LA DIRECCIÓN DE ABASTECIMIENTOS</t>
  </si>
  <si>
    <t>RRE-DIGMAT-016-2021</t>
  </si>
  <si>
    <t>RE-DIGMAT-017-2021</t>
  </si>
  <si>
    <t>ADQUISICIÓN DE ACEITE CAT DEO 15W40 PARA MAQUINARIA CATERPILLAR DE LAS UNIDADES DE SUPERFICIE</t>
  </si>
  <si>
    <t>RE-DIGMAT-018-2021</t>
  </si>
  <si>
    <t>SIE-DIGMAT-054-2021</t>
  </si>
  <si>
    <t>ADQUISICION DE RADAR DE NAVEGACIÓN BANDA X PARA EL BUQUE ESCUELA GUAYAS</t>
  </si>
  <si>
    <t>SIE-DIGMAT-055-2021</t>
  </si>
  <si>
    <t>ADQUISICIÓN DE LUBRICANTES SAE 40 Y 15 W40 PARA MANTENIMIENTO DE MAQUINARIA PRINCIPAL Y AUXILIAR DE LAS UNIDADES</t>
  </si>
  <si>
    <t>SIE-DIGMAT-057-2021</t>
  </si>
  <si>
    <t>RECARGA DE EXTINTORES Y BANCOS FIJOS DE CO2, EXTINTORES DE POLVO QUÍMICO Y BIDONES DE FOAM AFFF DE LAS UNIDADES OPERATIVAS DE LA ESCUADRA, GUARDACOSTAS, ESCUADRÓN DE SUBMARINOS Y REPARTOS ADMINISTRATIVOS DE LA BASE NAVAL SUR</t>
  </si>
  <si>
    <t>SIE-DIGMAT-059-2021</t>
  </si>
  <si>
    <t>ADQUISICION DE 04 AIRES ACONDICIONADOS DE 60.000 BTU PARA ENTREPUENTES DE TRIPULANTES Y CONSCRIPTOS NAVALES DE BASUIL</t>
  </si>
  <si>
    <t>RSIE-DIGMAT-053-2021</t>
  </si>
  <si>
    <t>SIE-DIGMAT-058-2021</t>
  </si>
  <si>
    <t>ADQUISICIÓN DE EQUIPOS DE BUCEO, CÁMARA TÉRMICA, MEDIDOR DE GASES Y EQUIPOS DE MEDICIONES ELÉCTRICAS PARA EL COMANDO DE SUBMARINOS Y UNIDADES SUBORDINADAS</t>
  </si>
  <si>
    <t>VPN-DIGMAT-015-2021</t>
  </si>
  <si>
    <t>RE-DIGMAT-019-2021</t>
  </si>
  <si>
    <t>SERVICIO DE MANTENIMIENTO DE SISTEMA DE ENFRIAMIENTO DE GENERADOR MTU 6R1600 N2 Y N3 DE CORLOJ, REPARACIÓN DE SISTEMA DE INYECCIÓN DE GENERADOR MTU 6R1600 N2 DE CORMAN Y OVERHAUL DE GENERADOR MTU S60 N2 DE CORESM</t>
  </si>
  <si>
    <t>ADQUISICIÓN DE PALAS, PARCHES Y GORRAS PARA EL PERSONAL DE LA ARMADA DEL ECUADOR EN CONDICIÓN DE ASCENSO DEL AÑO 2021</t>
  </si>
  <si>
    <t>SIE-DIGMAT-061-2021</t>
  </si>
  <si>
    <t>MANTENIMIENTO PREVENTIVO DE LA CARGADORA DE BATERIAS DEL COMANDO DE SUBMARINOS</t>
  </si>
  <si>
    <t>SIE-DIGMAT-063-2021</t>
  </si>
  <si>
    <t>ADQUISICIÓN DE COMPONENTES ELECTRÓNICOS PARA MANTENER LA OPERATIVIDAD DE HELICÓPTEROS BELL 430 DE LA AVIACIÓN NAVAL</t>
  </si>
  <si>
    <t>RE-DIGMAT-022-2021</t>
  </si>
  <si>
    <t>MANTENIMIENTO DEL MUELLEFLOTANTE DE BIMLOR</t>
  </si>
  <si>
    <t>ESMERALDAS / SAN LORENZO</t>
  </si>
  <si>
    <t>RRE-DIGMAT-021-2021</t>
  </si>
  <si>
    <t>RE-DIGMAT-023-2021</t>
  </si>
  <si>
    <t>ADQUISICIÓN DE LUBRICANTES PARA MOTORES DE DOS TIEMPOS DE LA ARMADA DEL ECUADOR</t>
  </si>
  <si>
    <t>ADQUISICIÓN DE EQUIPOS INFORMÁTICOS PARA EL DESARROLLO DEL SISTEMA PERSEO A NIVEL INSTITUCIONAL</t>
  </si>
  <si>
    <t>RE-DIGMAT-025-2021</t>
  </si>
  <si>
    <t>MANTENIMIENTO PREVENTIVO, CORRECTIVO Y REPARACIÓN DE EQUIPOS Y SISTEMAS AUXILIARES DEL: BAE BESGUA, BAE CORIOS, BAE CORGAL, BAE TRACAL, LGISAB, LGBALT, LGPINT, LGSAEL Y BAE FRAMOR</t>
  </si>
  <si>
    <t>SIE-DIGMAT-064-2021</t>
  </si>
  <si>
    <t>ADQUISICIÓN DE 20 COMPUTADORAS DE ESCRITORIO PARA LA DIRECCIÓN DE ADMINISTRACIÓN FINANCIERA</t>
  </si>
  <si>
    <t>VPN-DIGMAT-016-2021</t>
  </si>
  <si>
    <t>REPARACIÓN Y MANTENIMIENTO DE LA MALETA DE PRUEBA DEL SISTEMA DE LANZAMIENTO ITL</t>
  </si>
  <si>
    <t>RE-DIGMAT-024-2021</t>
  </si>
  <si>
    <t>MANTENIMIENTO Y REPARACIÓN DEL BAE SHYRI Y REMOLCADOR ALTAR -FASE-III-2021</t>
  </si>
  <si>
    <t>RE-DIGMAT-026-2021</t>
  </si>
  <si>
    <t>PROVISIÓN DEL SERVICIO DE MANTENIMIENTO DE CASCO, MAQUINARIA YSISTEMAS DE LAS LANCHAS GUARDACOSTAS ISLA FLOREANA E ISLA DARWINQUE EJECUTARÁN OPERACIONES DE CONTROL Y VIGILANCIA DEL SISTEMAHIDROCARBURÍFERO NACIONA</t>
  </si>
  <si>
    <t>SIE-DIGMAT-066-2021</t>
  </si>
  <si>
    <t>ADQUISICIÓN DE 30 VISORES NOCTURNOS, 25 REFLECTORES FIJOS Y 20 REFLECTORES PORTÁTILES PARA LAS UNIDADES DE LA COMANDANCIA DE LA ESCUADRA</t>
  </si>
  <si>
    <t>RE-DIGMAT-027-2021</t>
  </si>
  <si>
    <t>PROVISIÓN DEL SERVICIO DE CARENAMIENTO DE LOS BUQUES DE LAARMADA DEL ECUADOR QUE REALIZAN OPERACIONES DE CONTROL YVIGILANCIA DEL SISTEMA HIDROCARBURÍFERO NACIONAL AÑO 2021</t>
  </si>
  <si>
    <t>RSIE-DIGMAT-065-2021</t>
  </si>
  <si>
    <t>RE-CEP-DIGMAT-028-20</t>
  </si>
  <si>
    <t>PROVISIÓN DEL SERVICIO DE CARENAMIENTO DE LOS BUQUES DE LA ARMADA DEL ECUADOR FASE II AÑO 2021 - 2022</t>
  </si>
  <si>
    <t xml:space="preserve">INCIDENCIA PAC </t>
  </si>
  <si>
    <t>PROCESOS DE CONTRATACION  2021</t>
  </si>
  <si>
    <t>pac</t>
  </si>
  <si>
    <t>PAC</t>
  </si>
  <si>
    <t>TOTAL PROCESOS</t>
  </si>
  <si>
    <t>CATALAGO ELECTRONICO</t>
  </si>
  <si>
    <t>SUBASTA INVERSA ELECTRONICA</t>
  </si>
  <si>
    <t>MENOR CUANTIA B&amp;S</t>
  </si>
  <si>
    <t>INFIMA CUANTIAS</t>
  </si>
  <si>
    <t>COTIZACION</t>
  </si>
  <si>
    <t>REGIMEN ESPECIAL</t>
  </si>
  <si>
    <t>PRODUCCION NACIONAL / IMPORTACIONES</t>
  </si>
  <si>
    <t>MENOR CUANTIA OBRAS</t>
  </si>
  <si>
    <t>CONTRATACION DIRECTA CONSULTORIA</t>
  </si>
  <si>
    <t>LICITACION DE SEGUROS</t>
  </si>
  <si>
    <t>CANTIDAD DE PROCESOS</t>
  </si>
  <si>
    <t xml:space="preserve">TIPOS DE PROCEDIMIENTOS </t>
  </si>
  <si>
    <t>VALOR ADJUDICADO</t>
  </si>
  <si>
    <t>PUBLICACION ESPECIAL</t>
  </si>
  <si>
    <t>LISTA CORTA</t>
  </si>
  <si>
    <t>CERTIFICACION PLURIANUAL 2022</t>
  </si>
  <si>
    <t>GESTION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</si>
</sst>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-* #,##0.00\ &quot;$&quot;_-;\-* #,##0.00\ &quot;$&quot;_-;_-* &quot;-&quot;??\ &quot;$&quot;_-;_-@_-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rgb="FF4F4F4F"/>
      <name val="Verdana"/>
      <family val="2"/>
    </font>
    <font>
      <b/>
      <sz val="9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ill="1"/>
    <xf numFmtId="1" fontId="4" fillId="0" borderId="0" xfId="0" applyNumberFormat="1" applyFont="1" applyFill="1" applyBorder="1"/>
    <xf numFmtId="0" fontId="10" fillId="0" borderId="1" xfId="0" applyFont="1" applyBorder="1"/>
    <xf numFmtId="0" fontId="10" fillId="3" borderId="1" xfId="0" applyFont="1" applyFill="1" applyBorder="1"/>
    <xf numFmtId="0" fontId="7" fillId="0" borderId="1" xfId="0" applyFont="1" applyFill="1" applyBorder="1"/>
    <xf numFmtId="0" fontId="8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1" xfId="1" applyFont="1" applyFill="1" applyBorder="1"/>
    <xf numFmtId="164" fontId="7" fillId="0" borderId="1" xfId="1" applyFont="1" applyFill="1" applyBorder="1" applyAlignment="1">
      <alignment horizontal="left" vertical="top" wrapText="1"/>
    </xf>
    <xf numFmtId="164" fontId="7" fillId="0" borderId="1" xfId="1" applyFont="1" applyFill="1" applyBorder="1" applyAlignment="1">
      <alignment vertical="center" wrapText="1"/>
    </xf>
    <xf numFmtId="22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" fontId="10" fillId="0" borderId="3" xfId="0" applyNumberFormat="1" applyFont="1" applyBorder="1"/>
    <xf numFmtId="1" fontId="10" fillId="3" borderId="3" xfId="0" applyNumberFormat="1" applyFont="1" applyFill="1" applyBorder="1"/>
    <xf numFmtId="1" fontId="9" fillId="0" borderId="3" xfId="0" applyNumberFormat="1" applyFont="1" applyBorder="1"/>
    <xf numFmtId="164" fontId="0" fillId="0" borderId="0" xfId="0" applyNumberFormat="1"/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/>
    <xf numFmtId="0" fontId="6" fillId="0" borderId="0" xfId="3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22" fontId="11" fillId="0" borderId="0" xfId="0" applyNumberFormat="1" applyFont="1" applyFill="1" applyAlignment="1">
      <alignment horizontal="left" vertical="top" wrapText="1"/>
    </xf>
    <xf numFmtId="164" fontId="3" fillId="0" borderId="0" xfId="1" applyFont="1" applyFill="1"/>
    <xf numFmtId="0" fontId="7" fillId="0" borderId="1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4" fontId="9" fillId="0" borderId="3" xfId="1" applyFont="1" applyBorder="1" applyAlignment="1">
      <alignment vertical="center"/>
    </xf>
    <xf numFmtId="9" fontId="12" fillId="0" borderId="1" xfId="4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66" fontId="12" fillId="0" borderId="1" xfId="4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9" fillId="4" borderId="3" xfId="1" applyFont="1" applyFill="1" applyBorder="1" applyAlignment="1">
      <alignment vertical="center"/>
    </xf>
    <xf numFmtId="9" fontId="12" fillId="4" borderId="1" xfId="4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66" fontId="12" fillId="4" borderId="1" xfId="4" applyNumberFormat="1" applyFont="1" applyFill="1" applyBorder="1" applyAlignment="1">
      <alignment horizontal="center" vertical="center"/>
    </xf>
    <xf numFmtId="164" fontId="9" fillId="2" borderId="3" xfId="1" applyFont="1" applyFill="1" applyBorder="1" applyAlignment="1">
      <alignment vertical="center"/>
    </xf>
    <xf numFmtId="9" fontId="12" fillId="2" borderId="1" xfId="4" applyFont="1" applyFill="1" applyBorder="1" applyAlignment="1">
      <alignment horizontal="center" vertical="center"/>
    </xf>
    <xf numFmtId="164" fontId="9" fillId="2" borderId="1" xfId="1" applyFont="1" applyFill="1" applyBorder="1" applyAlignment="1">
      <alignment vertical="center"/>
    </xf>
    <xf numFmtId="164" fontId="9" fillId="2" borderId="0" xfId="1" applyFont="1" applyFill="1" applyBorder="1" applyAlignment="1">
      <alignment vertical="center"/>
    </xf>
    <xf numFmtId="9" fontId="12" fillId="2" borderId="0" xfId="4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vertical="center"/>
    </xf>
    <xf numFmtId="9" fontId="12" fillId="0" borderId="0" xfId="4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1" applyFont="1" applyFill="1" applyBorder="1" applyAlignment="1">
      <alignment horizontal="left" vertical="center" wrapText="1"/>
    </xf>
    <xf numFmtId="0" fontId="0" fillId="5" borderId="0" xfId="0" applyFill="1"/>
    <xf numFmtId="0" fontId="9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5">
    <cellStyle name="Hipervínculo" xfId="3" builtinId="8"/>
    <cellStyle name="Moneda" xfId="1" builtinId="4"/>
    <cellStyle name="Moneda 2" xfId="2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mpraspublicas.gob.ec/ProcesoContratacion/compras/PC/informacionProcesoContratacion2.cpe?idSoliCompra=Xbg1jvmFjXrFiXjUi6kX14OXPTz25A94puZ2rfQuNZQ," TargetMode="External"/><Relationship Id="rId18" Type="http://schemas.openxmlformats.org/officeDocument/2006/relationships/hyperlink" Target="https://www.compraspublicas.gob.ec/ProcesoContratacion/compras/PC/informacionProcesoContratacion2.cpe?idSoliCompra=sS_SNik4WDNxA8u-TVemHMvUJawSe47w-Cwz290ZlR0," TargetMode="External"/><Relationship Id="rId26" Type="http://schemas.openxmlformats.org/officeDocument/2006/relationships/hyperlink" Target="https://www.compraspublicas.gob.ec/ProcesoContratacion/compras/PC/informacionProcesoContratacion2.cpe?idSoliCompra=nggoO0e0PY8SP7gxN5sZAssP__hTde9Z7XijWiLMUpc," TargetMode="External"/><Relationship Id="rId39" Type="http://schemas.openxmlformats.org/officeDocument/2006/relationships/hyperlink" Target="https://www.compraspublicas.gob.ec/ProcesoContratacion/compras/PC/informacionProcesoContratacion2.cpe?idSoliCompra=hdVk-IiG_ic6aXLIyvfSV2Kwi6M91Uaus6VV5HoV8Y0," TargetMode="External"/><Relationship Id="rId21" Type="http://schemas.openxmlformats.org/officeDocument/2006/relationships/hyperlink" Target="https://www.compraspublicas.gob.ec/ProcesoContratacion/compras/PC/informacionProcesoContratacion2.cpe?idSoliCompra=vUELR3ZPbqLbmTX-nfksMuaocaDOowTDhnk79vLqiYQ," TargetMode="External"/><Relationship Id="rId34" Type="http://schemas.openxmlformats.org/officeDocument/2006/relationships/hyperlink" Target="https://www.compraspublicas.gob.ec/ProcesoContratacion/compras/PC/informacionProcesoContratacion2.cpe?idSoliCompra=k7XUS5znbSvGpXCkBt3puNp8K60UvAvPcIKZDCN9wTU," TargetMode="External"/><Relationship Id="rId42" Type="http://schemas.openxmlformats.org/officeDocument/2006/relationships/hyperlink" Target="https://www.compraspublicas.gob.ec/ProcesoContratacion/compras/PC/informacionProcesoContratacion2.cpe?idSoliCompra=iIJkYQR-14BXt7yPM2gN5f3TBJqhOC0pP37xoMKikis," TargetMode="External"/><Relationship Id="rId47" Type="http://schemas.openxmlformats.org/officeDocument/2006/relationships/hyperlink" Target="https://www.compraspublicas.gob.ec/ProcesoContratacion/compras/PC/informacionProcesoContratacion2.cpe?idSoliCompra=Qc-2XHIA64JYO9Ls1fT4iBDEyi1hIdwWbhLo5qTIyFw," TargetMode="External"/><Relationship Id="rId50" Type="http://schemas.openxmlformats.org/officeDocument/2006/relationships/hyperlink" Target="https://www.compraspublicas.gob.ec/ProcesoContratacion/compras/PC/informacionProcesoContratacion2.cpe?idSoliCompra=FB0AezsbcKLzQO82GNbMSmrLDoDptjBP7_IH9EJfBOY," TargetMode="External"/><Relationship Id="rId55" Type="http://schemas.openxmlformats.org/officeDocument/2006/relationships/hyperlink" Target="https://www.compraspublicas.gob.ec/ProcesoContratacion/compras/PC/informacionProcesoContratacion2.cpe?idSoliCompra=nfqzBEj79qw1u7tFcwQL-bNtJy7b4MEUewt8zSMyfUM," TargetMode="External"/><Relationship Id="rId63" Type="http://schemas.openxmlformats.org/officeDocument/2006/relationships/hyperlink" Target="https://www.compraspublicas.gob.ec/ProcesoContratacion/compras/SC/sci.cpe?idSoliCompra=ZtfhFBwTA3BMPb9APvXNBb2gT2d6fGZCHG-Vvu6Twno," TargetMode="External"/><Relationship Id="rId68" Type="http://schemas.openxmlformats.org/officeDocument/2006/relationships/hyperlink" Target="https://www.compraspublicas.gob.ec/ProcesoContratacion/compras/PC/informacionProcesoContratacion2.cpe?idSoliCompra=XGiJUapJLZAbpSyLONtbMaAogITgEcLoKC89krHV7CE," TargetMode="External"/><Relationship Id="rId7" Type="http://schemas.openxmlformats.org/officeDocument/2006/relationships/hyperlink" Target="https://www.compraspublicas.gob.ec/ProcesoContratacion/compras/PC/informacionProcesoContratacion2.cpe?idSoliCompra=kmFG2YsDG3EdOfsaO8u2fWJI9PfykONsSVcDe2jFg2g," TargetMode="External"/><Relationship Id="rId2" Type="http://schemas.openxmlformats.org/officeDocument/2006/relationships/hyperlink" Target="https://www.compraspublicas.gob.ec/ProcesoContratacion/compras/PC/informacionProcesoContratacion2.cpe?idSoliCompra=reeidzJ-U2dxcXRIwr7dBMrszVYvSJZka9GvMgnKehI," TargetMode="External"/><Relationship Id="rId16" Type="http://schemas.openxmlformats.org/officeDocument/2006/relationships/hyperlink" Target="https://www.compraspublicas.gob.ec/ProcesoContratacion/compras/PC/informacionProcesoContratacion2.cpe?idSoliCompra=BTNYkboFULvHyE0EfA7vaARrp6aENPy8frwH-vLoUmA," TargetMode="External"/><Relationship Id="rId29" Type="http://schemas.openxmlformats.org/officeDocument/2006/relationships/hyperlink" Target="https://www.compraspublicas.gob.ec/ProcesoContratacion/compras/PC/informacionProcesoContratacion2.cpe?idSoliCompra=Zi_S9RsaXe5dPymMtN_2kgUP1c2M1omUDgtz355ckEI," TargetMode="External"/><Relationship Id="rId1" Type="http://schemas.openxmlformats.org/officeDocument/2006/relationships/hyperlink" Target="https://www.compraspublicas.gob.ec/ProcesoContratacion/compras/PC/informacionProcesoContratacion2.cpe?idSoliCompra=CXUVupnGmV-ikitPrsh9GxNhubTfOkMvbhBKEMk89xI," TargetMode="External"/><Relationship Id="rId6" Type="http://schemas.openxmlformats.org/officeDocument/2006/relationships/hyperlink" Target="https://www.compraspublicas.gob.ec/ProcesoContratacion/compras/PC/informacionProcesoContratacion2.cpe?idSoliCompra=TGoKUXDaK5c9tVdSOHNZUySL8KF119f7qerjZmwU5eg," TargetMode="External"/><Relationship Id="rId11" Type="http://schemas.openxmlformats.org/officeDocument/2006/relationships/hyperlink" Target="https://www.compraspublicas.gob.ec/ProcesoContratacion/compras/PC/informacionProcesoContratacion2.cpe?idSoliCompra=--idZMzShK1NeQNxj5ycRnAidCsvPdw4FazZMhEt2lw," TargetMode="External"/><Relationship Id="rId24" Type="http://schemas.openxmlformats.org/officeDocument/2006/relationships/hyperlink" Target="https://www.compraspublicas.gob.ec/ProcesoContratacion/compras/PC/informacionProcesoContratacion2.cpe?idSoliCompra=bRI1cXZWBarf7l54WnXpqhq_vo3Hpp_k1wK2N1cB9gk," TargetMode="External"/><Relationship Id="rId32" Type="http://schemas.openxmlformats.org/officeDocument/2006/relationships/hyperlink" Target="https://www.compraspublicas.gob.ec/ProcesoContratacion/compras/PC/informacionProcesoContratacion2.cpe?idSoliCompra=GOzdcCHHuiGekrpMoFR9MtbgcIL6bMAHuB_H0LMphiE," TargetMode="External"/><Relationship Id="rId37" Type="http://schemas.openxmlformats.org/officeDocument/2006/relationships/hyperlink" Target="https://www.compraspublicas.gob.ec/ProcesoContratacion/compras/PC/informacionProcesoContratacion2.cpe?idSoliCompra=N4TV2HO7tZWjwPXz0oU_3HwRtQCW787m_3lQA3CNk4A," TargetMode="External"/><Relationship Id="rId40" Type="http://schemas.openxmlformats.org/officeDocument/2006/relationships/hyperlink" Target="https://www.compraspublicas.gob.ec/ProcesoContratacion/compras/PC/informacionProcesoContratacion2.cpe?idSoliCompra=TCjpXA9FR_xFl61sGtebzKMG1XDsL3ZEY-sPFNv5ihU," TargetMode="External"/><Relationship Id="rId45" Type="http://schemas.openxmlformats.org/officeDocument/2006/relationships/hyperlink" Target="https://www.compraspublicas.gob.ec/ProcesoContratacion/compras/PC/informacionProcesoContratacion2.cpe?idSoliCompra=UaSgpjjmEMNdr6ZhO0kF08oiIloRZrveTGMyX_yWCuQ," TargetMode="External"/><Relationship Id="rId53" Type="http://schemas.openxmlformats.org/officeDocument/2006/relationships/hyperlink" Target="https://www.compraspublicas.gob.ec/ProcesoContratacion/compras/PC/informacionProcesoContratacion2.cpe?idSoliCompra=vJTPvCu5HhDeEPGNbHZ3kgAM46Qk8f-s5oqJOyTHrQ0," TargetMode="External"/><Relationship Id="rId58" Type="http://schemas.openxmlformats.org/officeDocument/2006/relationships/hyperlink" Target="https://www.compraspublicas.gob.ec/ProcesoContratacion/compras/PC/informacionProcesoContratacion2.cpe?idSoliCompra=QMO7a7d5T5oao5yfCkvZZqQzgwK1GiSIeU6jandwCnQ," TargetMode="External"/><Relationship Id="rId66" Type="http://schemas.openxmlformats.org/officeDocument/2006/relationships/hyperlink" Target="https://www.compraspublicas.gob.ec/ProcesoContratacion/compras/PC/informacionProcesoContratacion2.cpe?idSoliCompra=PhdC7HC1iGjIl9MmodpFNvMypqt0BIj3DO8PDxv7pRs," TargetMode="External"/><Relationship Id="rId5" Type="http://schemas.openxmlformats.org/officeDocument/2006/relationships/hyperlink" Target="https://www.compraspublicas.gob.ec/ProcesoContratacion/compras/PC/informacionProcesoContratacion2.cpe?idSoliCompra=oXlWtexDSUvIQAHfqPkVzycykxJL3R-el-Ptw81-dYw," TargetMode="External"/><Relationship Id="rId15" Type="http://schemas.openxmlformats.org/officeDocument/2006/relationships/hyperlink" Target="https://www.compraspublicas.gob.ec/ProcesoContratacion/compras/PC/informacionProcesoContratacion2.cpe?idSoliCompra=eFJA_T2HbsJMPhQTCaz5SWwxjavLSilf4SQsFHPzHS8," TargetMode="External"/><Relationship Id="rId23" Type="http://schemas.openxmlformats.org/officeDocument/2006/relationships/hyperlink" Target="https://www.compraspublicas.gob.ec/ProcesoContratacion/compras/PC/informacionProcesoContratacion2.cpe?idSoliCompra=czm6U3FMrEt9ZVceZPue--ENPdny3O6bvtWgRfxsRYc," TargetMode="External"/><Relationship Id="rId28" Type="http://schemas.openxmlformats.org/officeDocument/2006/relationships/hyperlink" Target="https://www.compraspublicas.gob.ec/ProcesoContratacion/compras/PC/informacionProcesoContratacion2.cpe?idSoliCompra=--Kn_FDKXRMudyVI465cb5KiXDjF15V24Sm_F6jvo9s," TargetMode="External"/><Relationship Id="rId36" Type="http://schemas.openxmlformats.org/officeDocument/2006/relationships/hyperlink" Target="https://www.compraspublicas.gob.ec/ProcesoContratacion/compras/PC/informacionProcesoContratacion2.cpe?idSoliCompra=hqzEwU0rlbSCLO9dBtOfXgFboLrM8aSlokDoCzXTtKI," TargetMode="External"/><Relationship Id="rId49" Type="http://schemas.openxmlformats.org/officeDocument/2006/relationships/hyperlink" Target="https://www.compraspublicas.gob.ec/ProcesoContratacion/compras/SC/sci.cpe?idSoliCompra=WJlHY5DQudpNb7iIIBg-QloyJnYqfisHoS-vzq9uUhQ," TargetMode="External"/><Relationship Id="rId57" Type="http://schemas.openxmlformats.org/officeDocument/2006/relationships/hyperlink" Target="https://www.compraspublicas.gob.ec/ProcesoContratacion/compras/PC/informacionProcesoContratacion2.cpe?idSoliCompra=eOgrj-yHd48vpa_e8uax0Eo10_3N9SdHd7iJMDaCO3A," TargetMode="External"/><Relationship Id="rId61" Type="http://schemas.openxmlformats.org/officeDocument/2006/relationships/hyperlink" Target="https://www.compraspublicas.gob.ec/ProcesoContratacion/compras/PC/informacionProcesoContratacion2.cpe?idSoliCompra=XMzR16G85tT0HqpjK0sccTL_fYi5aSztsR1TgaNjBm4," TargetMode="External"/><Relationship Id="rId10" Type="http://schemas.openxmlformats.org/officeDocument/2006/relationships/hyperlink" Target="https://www.compraspublicas.gob.ec/ProcesoContratacion/compras/PC/informacionProcesoContratacion2.cpe?idSoliCompra=MSjp68OkCchgatGKq5kS53G2O-YyN5HT899rTNihGFk," TargetMode="External"/><Relationship Id="rId19" Type="http://schemas.openxmlformats.org/officeDocument/2006/relationships/hyperlink" Target="https://www.compraspublicas.gob.ec/ProcesoContratacion/compras/PC/informacionProcesoContratacion2.cpe?idSoliCompra=okiAhvs2XPGPM4_UqPZSKgCNeDPNpabE7fo35HQTMs0," TargetMode="External"/><Relationship Id="rId31" Type="http://schemas.openxmlformats.org/officeDocument/2006/relationships/hyperlink" Target="https://www.compraspublicas.gob.ec/ProcesoContratacion/compras/PC/informacionProcesoContratacion2.cpe?idSoliCompra=qFJklkB_2mQsA0bVdJguKQQZTM-9g-gIkZQC3HWXntM," TargetMode="External"/><Relationship Id="rId44" Type="http://schemas.openxmlformats.org/officeDocument/2006/relationships/hyperlink" Target="https://www.compraspublicas.gob.ec/ProcesoContratacion/compras/PC/informacionProcesoContratacion2.cpe?idSoliCompra=gJUHWgf8xca_6Lf8Zp-CqRO-Jfr6rSV3Al60kPdh4jE," TargetMode="External"/><Relationship Id="rId52" Type="http://schemas.openxmlformats.org/officeDocument/2006/relationships/hyperlink" Target="https://www.compraspublicas.gob.ec/ProcesoContratacion/compras/PC/informacionProcesoContratacion2.cpe?idSoliCompra=-usSEWibWxzTxz7l4qK3T9ZsXv96klNduQUBgkaKF80," TargetMode="External"/><Relationship Id="rId60" Type="http://schemas.openxmlformats.org/officeDocument/2006/relationships/hyperlink" Target="https://www.compraspublicas.gob.ec/ProcesoContratacion/compras/PC/informacionProcesoContratacion2.cpe?idSoliCompra=BPYqH006l0TyU-sl2i7uiV-zKm3ctUVBPIh5pepX6zU," TargetMode="External"/><Relationship Id="rId65" Type="http://schemas.openxmlformats.org/officeDocument/2006/relationships/hyperlink" Target="https://www.compraspublicas.gob.ec/ProcesoContratacion/compras/PC/informacionProcesoContratacion2.cpe?idSoliCompra=uABXfmfp13M6QjxDTCzn8pnwv2_TUNAajZw7tSaCYbU," TargetMode="External"/><Relationship Id="rId4" Type="http://schemas.openxmlformats.org/officeDocument/2006/relationships/hyperlink" Target="https://www.compraspublicas.gob.ec/ProcesoContratacion/compras/PC/informacionProcesoContratacion2.cpe?idSoliCompra=vS1CCNZLlliNWKyJEHe56jc0L3AfNhmlC4Xgyb1k31c," TargetMode="External"/><Relationship Id="rId9" Type="http://schemas.openxmlformats.org/officeDocument/2006/relationships/hyperlink" Target="https://www.compraspublicas.gob.ec/ProcesoContratacion/compras/PC/informacionProcesoContratacion2.cpe?idSoliCompra=LcGI1Ouhh0vlQFb3z00pRP9yxqMfYBHDkfKzPCSxqVs," TargetMode="External"/><Relationship Id="rId14" Type="http://schemas.openxmlformats.org/officeDocument/2006/relationships/hyperlink" Target="https://www.compraspublicas.gob.ec/ProcesoContratacion/compras/PC/informacionProcesoContratacion2.cpe?idSoliCompra=4DZu6Hv1a7F0G0KZFKhGuEjrfYriPnqWoxqVAwAg5hk," TargetMode="External"/><Relationship Id="rId22" Type="http://schemas.openxmlformats.org/officeDocument/2006/relationships/hyperlink" Target="https://www.compraspublicas.gob.ec/ProcesoContratacion/compras/PC/informacionProcesoContratacion2.cpe?idSoliCompra=n18yb0WY3pf4vdiRWThOVhS9yXsgFePAkjspHEnUZaA," TargetMode="External"/><Relationship Id="rId27" Type="http://schemas.openxmlformats.org/officeDocument/2006/relationships/hyperlink" Target="https://www.compraspublicas.gob.ec/ProcesoContratacion/compras/PC/informacionProcesoContratacion2.cpe?idSoliCompra=PfSS5akirBqf9HQH9sGGw1OSTBByN1CF_mBhqhA1u7g," TargetMode="External"/><Relationship Id="rId30" Type="http://schemas.openxmlformats.org/officeDocument/2006/relationships/hyperlink" Target="https://www.compraspublicas.gob.ec/ProcesoContratacion/compras/PC/informacionProcesoContratacion2.cpe?idSoliCompra=rRpLGx1ociAYp8IEeUreMD7Gv80H8gJ24rdJgRCspFs," TargetMode="External"/><Relationship Id="rId35" Type="http://schemas.openxmlformats.org/officeDocument/2006/relationships/hyperlink" Target="https://www.compraspublicas.gob.ec/ProcesoContratacion/compras/PC/informacionProcesoContratacion2.cpe?idSoliCompra=zhLc_Qw-Awo1Qi9Tiw7SsAn6ozp9I2CErujEWmeezmg," TargetMode="External"/><Relationship Id="rId43" Type="http://schemas.openxmlformats.org/officeDocument/2006/relationships/hyperlink" Target="https://www.compraspublicas.gob.ec/ProcesoContratacion/compras/PC/informacionProcesoContratacion2.cpe?idSoliCompra=VhaZcISCcx04TQlsL2dw8DYdl5iD3RDxB8Ql1_VJw7w," TargetMode="External"/><Relationship Id="rId48" Type="http://schemas.openxmlformats.org/officeDocument/2006/relationships/hyperlink" Target="https://www.compraspublicas.gob.ec/ProcesoContratacion/compras/PC/informacionProcesoContratacion2.cpe?idSoliCompra=h6sA2jqBZjR1UAFdF57OAG9ZcMvv6vE7HLKP7KJFPcw," TargetMode="External"/><Relationship Id="rId56" Type="http://schemas.openxmlformats.org/officeDocument/2006/relationships/hyperlink" Target="https://www.compraspublicas.gob.ec/ProcesoContratacion/compras/PC/informacionProcesoContratacion2.cpe?idSoliCompra=nTOXAFmj56m5ART2e1nl6DLD5CUy17VOizGByZQQSTo," TargetMode="External"/><Relationship Id="rId64" Type="http://schemas.openxmlformats.org/officeDocument/2006/relationships/hyperlink" Target="https://www.compraspublicas.gob.ec/ProcesoContratacion/compras/PC/informacionProcesoContratacion2.cpe?idSoliCompra=80tG7gi0z-FcPorMRFumM-bmOhy_7musdB9vVtGIYSU,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www.compraspublicas.gob.ec/ProcesoContratacion/compras/SC/sci.cpe?idSoliCompra=Galy7dE3TgaahRCbEDkgm9e1gxDP7Y_aIWlxDmGR0V4," TargetMode="External"/><Relationship Id="rId51" Type="http://schemas.openxmlformats.org/officeDocument/2006/relationships/hyperlink" Target="https://www.compraspublicas.gob.ec/ProcesoContratacion/compras/PC/informacionProcesoContratacion2.cpe?idSoliCompra=LNlJ5IGjsY_wCQ-oZ0a56Qvi4waQE9MEhW_NyiEWoZc," TargetMode="External"/><Relationship Id="rId3" Type="http://schemas.openxmlformats.org/officeDocument/2006/relationships/hyperlink" Target="https://www.compraspublicas.gob.ec/ProcesoContratacion/compras/PC/informacionProcesoContratacion2.cpe?idSoliCompra=C-uLBoUryfBu5qLTP_Ohgom5Rwg5VUHu53zF22ZBdgc," TargetMode="External"/><Relationship Id="rId12" Type="http://schemas.openxmlformats.org/officeDocument/2006/relationships/hyperlink" Target="https://www.compraspublicas.gob.ec/ProcesoContratacion/compras/PC/informacionProcesoContratacion2.cpe?idSoliCompra=cUgCB-9tDbqMmcG2rR5O5dcQoMTFgSEENSCT7zTzBXg," TargetMode="External"/><Relationship Id="rId17" Type="http://schemas.openxmlformats.org/officeDocument/2006/relationships/hyperlink" Target="https://www.compraspublicas.gob.ec/ProcesoContratacion/compras/PC/informacionProcesoContratacion2.cpe?idSoliCompra=NJxVypgSXd0UIDu5nqv-cC-RS089Pj9cBGVhe3UjAMg," TargetMode="External"/><Relationship Id="rId25" Type="http://schemas.openxmlformats.org/officeDocument/2006/relationships/hyperlink" Target="https://www.compraspublicas.gob.ec/ProcesoContratacion/compras/PC/informacionProcesoContratacion2.cpe?idSoliCompra=JK5ceDojvOWxcDlm8tIP1AEZLwYWTpg2e1eZvOec5hE," TargetMode="External"/><Relationship Id="rId33" Type="http://schemas.openxmlformats.org/officeDocument/2006/relationships/hyperlink" Target="https://www.compraspublicas.gob.ec/ProcesoContratacion/compras/SC/sci.cpe?idSoliCompra=PZQ6CrGT5Fsodd6dzuyrR3qH2mV-8N0C86yALoetFEw," TargetMode="External"/><Relationship Id="rId38" Type="http://schemas.openxmlformats.org/officeDocument/2006/relationships/hyperlink" Target="https://www.compraspublicas.gob.ec/ProcesoContratacion/compras/PC/informacionProcesoContratacion2.cpe?idSoliCompra=XZtOrrtNrgnWr8I5T6zTY2v30Q0eNsG6mJgIJcNK9-8," TargetMode="External"/><Relationship Id="rId46" Type="http://schemas.openxmlformats.org/officeDocument/2006/relationships/hyperlink" Target="https://www.compraspublicas.gob.ec/ProcesoContratacion/compras/PC/informacionProcesoContratacion2.cpe?idSoliCompra=dVR2DZk0qbJx3NQKGPNnG2DHww38pAaLQ76uYqWCDq4," TargetMode="External"/><Relationship Id="rId59" Type="http://schemas.openxmlformats.org/officeDocument/2006/relationships/hyperlink" Target="https://www.compraspublicas.gob.ec/ProcesoContratacion/compras/PC/informacionProcesoContratacion2.cpe?idSoliCompra=YG6dVNDUIFkhqmMDCW1x5GftRSxea2p4hi7JTnAj684," TargetMode="External"/><Relationship Id="rId67" Type="http://schemas.openxmlformats.org/officeDocument/2006/relationships/hyperlink" Target="https://www.compraspublicas.gob.ec/ProcesoContratacion/compras/PC/informacionProcesoContratacion2.cpe?idSoliCompra=PWMUT1DEa6pUlfSkxvjxiu60p4BQhsfaOThJKL6xA-0," TargetMode="External"/><Relationship Id="rId20" Type="http://schemas.openxmlformats.org/officeDocument/2006/relationships/hyperlink" Target="https://www.compraspublicas.gob.ec/ProcesoContratacion/compras/PC/informacionProcesoContratacion2.cpe?idSoliCompra=yrrY0nPTbNv6O9Jq9_ggGgdzUEJRwqoIA9hu3dxWZ54," TargetMode="External"/><Relationship Id="rId41" Type="http://schemas.openxmlformats.org/officeDocument/2006/relationships/hyperlink" Target="https://www.compraspublicas.gob.ec/ProcesoContratacion/compras/PC/informacionProcesoContratacion2.cpe?idSoliCompra=vbnbuf5_4cc_6m6BYLO0DPNKvneaVjwTA9FyiDLRfrE," TargetMode="External"/><Relationship Id="rId54" Type="http://schemas.openxmlformats.org/officeDocument/2006/relationships/hyperlink" Target="https://www.compraspublicas.gob.ec/ProcesoContratacion/compras/PC/informacionProcesoContratacion2.cpe?idSoliCompra=7ZktWij1wdMsBzlWy65zpJc7lEV3lO4DWJemotqwga4," TargetMode="External"/><Relationship Id="rId62" Type="http://schemas.openxmlformats.org/officeDocument/2006/relationships/hyperlink" Target="https://www.compraspublicas.gob.ec/ProcesoContratacion/compras/PC/informacionProcesoContratacion2.cpe?idSoliCompra=wgem5qnZFNA3V-hhYcq1_db6j6gYG3u5G3NDTHdsa8k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24"/>
  <sheetViews>
    <sheetView tabSelected="1" topLeftCell="A37" zoomScaleNormal="100" workbookViewId="0">
      <selection activeCell="E5" sqref="E5"/>
    </sheetView>
  </sheetViews>
  <sheetFormatPr baseColWidth="10" defaultRowHeight="15" x14ac:dyDescent="0.25"/>
  <cols>
    <col min="1" max="1" width="18.140625" style="21" customWidth="1"/>
    <col min="2" max="2" width="15.85546875" style="21" bestFit="1" customWidth="1"/>
    <col min="3" max="3" width="22.5703125" style="21" bestFit="1" customWidth="1"/>
    <col min="4" max="4" width="12.85546875" style="21" bestFit="1" customWidth="1"/>
    <col min="5" max="5" width="44.7109375" style="21" customWidth="1"/>
    <col min="6" max="6" width="17" style="21" bestFit="1" customWidth="1"/>
    <col min="7" max="10" width="20.85546875" style="25" customWidth="1"/>
    <col min="11" max="16384" width="11.42578125" style="1"/>
  </cols>
  <sheetData>
    <row r="1" spans="1:10" s="62" customFormat="1" ht="43.5" customHeight="1" x14ac:dyDescent="0.25">
      <c r="A1" s="59" t="s">
        <v>7</v>
      </c>
      <c r="B1" s="59" t="s">
        <v>8</v>
      </c>
      <c r="C1" s="59" t="s">
        <v>0</v>
      </c>
      <c r="D1" s="59" t="s">
        <v>1</v>
      </c>
      <c r="E1" s="60" t="s">
        <v>29</v>
      </c>
      <c r="F1" s="59" t="s">
        <v>2</v>
      </c>
      <c r="G1" s="61" t="s">
        <v>3</v>
      </c>
      <c r="H1" s="61" t="s">
        <v>6</v>
      </c>
      <c r="I1" s="61" t="s">
        <v>11</v>
      </c>
      <c r="J1" s="61" t="s">
        <v>12</v>
      </c>
    </row>
    <row r="2" spans="1:10" ht="25.5" x14ac:dyDescent="0.25">
      <c r="A2" s="5" t="s">
        <v>30</v>
      </c>
      <c r="B2" s="5">
        <v>530813</v>
      </c>
      <c r="C2" s="6" t="s">
        <v>24</v>
      </c>
      <c r="D2" s="7" t="s">
        <v>4</v>
      </c>
      <c r="E2" s="7" t="s">
        <v>25</v>
      </c>
      <c r="F2" s="7" t="s">
        <v>5</v>
      </c>
      <c r="G2" s="9">
        <v>13229.71</v>
      </c>
      <c r="H2" s="9">
        <v>12303.63</v>
      </c>
      <c r="I2" s="10">
        <f>H2*0.12</f>
        <v>1476.4355999999998</v>
      </c>
      <c r="J2" s="8">
        <f>H2+I2</f>
        <v>13780.065599999998</v>
      </c>
    </row>
    <row r="3" spans="1:10" ht="25.5" x14ac:dyDescent="0.25">
      <c r="A3" s="5" t="s">
        <v>31</v>
      </c>
      <c r="B3" s="5"/>
      <c r="C3" s="6" t="s">
        <v>27</v>
      </c>
      <c r="D3" s="7" t="s">
        <v>4</v>
      </c>
      <c r="E3" s="7" t="s">
        <v>28</v>
      </c>
      <c r="F3" s="7" t="s">
        <v>5</v>
      </c>
      <c r="G3" s="7" t="s">
        <v>13</v>
      </c>
      <c r="H3" s="11"/>
      <c r="I3" s="5"/>
      <c r="J3" s="8"/>
    </row>
    <row r="4" spans="1:10" ht="38.25" x14ac:dyDescent="0.25">
      <c r="A4" s="5" t="s">
        <v>34</v>
      </c>
      <c r="B4" s="5">
        <v>530803</v>
      </c>
      <c r="C4" s="6" t="s">
        <v>32</v>
      </c>
      <c r="D4" s="7" t="s">
        <v>4</v>
      </c>
      <c r="E4" s="7" t="s">
        <v>33</v>
      </c>
      <c r="F4" s="7" t="s">
        <v>5</v>
      </c>
      <c r="G4" s="9">
        <v>35975.5</v>
      </c>
      <c r="H4" s="9">
        <v>35975.5</v>
      </c>
      <c r="I4" s="10">
        <f>H4*0.12</f>
        <v>4317.0599999999995</v>
      </c>
      <c r="J4" s="8">
        <f>H4+I4</f>
        <v>40292.559999999998</v>
      </c>
    </row>
    <row r="5" spans="1:10" ht="25.5" x14ac:dyDescent="0.25">
      <c r="A5" s="5" t="s">
        <v>31</v>
      </c>
      <c r="B5" s="5"/>
      <c r="C5" s="6" t="s">
        <v>36</v>
      </c>
      <c r="D5" s="7" t="s">
        <v>4</v>
      </c>
      <c r="E5" s="7" t="s">
        <v>37</v>
      </c>
      <c r="F5" s="7" t="s">
        <v>5</v>
      </c>
      <c r="G5" s="7" t="s">
        <v>13</v>
      </c>
      <c r="H5" s="11"/>
      <c r="I5" s="57"/>
      <c r="J5" s="8"/>
    </row>
    <row r="6" spans="1:10" ht="25.5" x14ac:dyDescent="0.25">
      <c r="A6" s="5" t="s">
        <v>34</v>
      </c>
      <c r="B6" s="5">
        <v>530404</v>
      </c>
      <c r="C6" s="6" t="s">
        <v>38</v>
      </c>
      <c r="D6" s="7" t="s">
        <v>4</v>
      </c>
      <c r="E6" s="7" t="s">
        <v>39</v>
      </c>
      <c r="F6" s="7" t="s">
        <v>5</v>
      </c>
      <c r="G6" s="9">
        <v>8928.57</v>
      </c>
      <c r="H6" s="9">
        <v>8928.57</v>
      </c>
      <c r="I6" s="10">
        <f t="shared" ref="I6:I16" si="0">H6*0.12</f>
        <v>1071.4284</v>
      </c>
      <c r="J6" s="8">
        <f t="shared" ref="J6:J19" si="1">H6+I6</f>
        <v>9999.9984000000004</v>
      </c>
    </row>
    <row r="7" spans="1:10" ht="38.25" x14ac:dyDescent="0.25">
      <c r="A7" s="5" t="s">
        <v>34</v>
      </c>
      <c r="B7" s="5">
        <v>530410</v>
      </c>
      <c r="C7" s="6" t="s">
        <v>40</v>
      </c>
      <c r="D7" s="7" t="s">
        <v>4</v>
      </c>
      <c r="E7" s="7" t="s">
        <v>41</v>
      </c>
      <c r="F7" s="7" t="s">
        <v>5</v>
      </c>
      <c r="G7" s="9">
        <v>448224.13</v>
      </c>
      <c r="H7" s="9">
        <v>448224.13</v>
      </c>
      <c r="I7" s="10">
        <f t="shared" si="0"/>
        <v>53786.895599999996</v>
      </c>
      <c r="J7" s="8">
        <f t="shared" si="1"/>
        <v>502011.02559999999</v>
      </c>
    </row>
    <row r="8" spans="1:10" ht="25.5" x14ac:dyDescent="0.25">
      <c r="A8" s="5" t="s">
        <v>47</v>
      </c>
      <c r="B8" s="5">
        <v>530605</v>
      </c>
      <c r="C8" s="6" t="s">
        <v>43</v>
      </c>
      <c r="D8" s="7" t="s">
        <v>4</v>
      </c>
      <c r="E8" s="7" t="s">
        <v>44</v>
      </c>
      <c r="F8" s="7" t="s">
        <v>5</v>
      </c>
      <c r="G8" s="9">
        <v>8928.57</v>
      </c>
      <c r="H8" s="9">
        <v>8928.57</v>
      </c>
      <c r="I8" s="10">
        <f t="shared" si="0"/>
        <v>1071.4284</v>
      </c>
      <c r="J8" s="8">
        <f t="shared" si="1"/>
        <v>9999.9984000000004</v>
      </c>
    </row>
    <row r="9" spans="1:10" ht="51" x14ac:dyDescent="0.25">
      <c r="A9" s="5" t="s">
        <v>48</v>
      </c>
      <c r="B9" s="5" t="s">
        <v>91</v>
      </c>
      <c r="C9" s="6" t="s">
        <v>45</v>
      </c>
      <c r="D9" s="7" t="s">
        <v>4</v>
      </c>
      <c r="E9" s="7" t="s">
        <v>46</v>
      </c>
      <c r="F9" s="7" t="s">
        <v>5</v>
      </c>
      <c r="G9" s="9">
        <v>466425.45</v>
      </c>
      <c r="H9" s="9">
        <v>455000</v>
      </c>
      <c r="I9" s="10">
        <f t="shared" si="0"/>
        <v>54600</v>
      </c>
      <c r="J9" s="8">
        <f t="shared" si="1"/>
        <v>509600</v>
      </c>
    </row>
    <row r="10" spans="1:10" ht="76.5" x14ac:dyDescent="0.25">
      <c r="A10" s="5" t="s">
        <v>52</v>
      </c>
      <c r="B10" s="5">
        <v>530601</v>
      </c>
      <c r="C10" s="6" t="s">
        <v>49</v>
      </c>
      <c r="D10" s="7" t="s">
        <v>4</v>
      </c>
      <c r="E10" s="7" t="s">
        <v>50</v>
      </c>
      <c r="F10" s="7" t="s">
        <v>5</v>
      </c>
      <c r="G10" s="9">
        <v>66964.289999999994</v>
      </c>
      <c r="H10" s="9">
        <v>60900</v>
      </c>
      <c r="I10" s="9">
        <f t="shared" si="0"/>
        <v>7308</v>
      </c>
      <c r="J10" s="9">
        <f t="shared" si="1"/>
        <v>68208</v>
      </c>
    </row>
    <row r="11" spans="1:10" ht="38.25" x14ac:dyDescent="0.25">
      <c r="A11" s="5" t="s">
        <v>34</v>
      </c>
      <c r="B11" s="5">
        <v>530410</v>
      </c>
      <c r="C11" s="6" t="s">
        <v>54</v>
      </c>
      <c r="D11" s="7" t="s">
        <v>4</v>
      </c>
      <c r="E11" s="7" t="s">
        <v>55</v>
      </c>
      <c r="F11" s="7" t="s">
        <v>5</v>
      </c>
      <c r="G11" s="9">
        <v>176745.4</v>
      </c>
      <c r="H11" s="9">
        <v>176745.4</v>
      </c>
      <c r="I11" s="10">
        <f t="shared" si="0"/>
        <v>21209.448</v>
      </c>
      <c r="J11" s="8">
        <f t="shared" si="1"/>
        <v>197954.848</v>
      </c>
    </row>
    <row r="12" spans="1:10" ht="25.5" x14ac:dyDescent="0.25">
      <c r="A12" s="5" t="s">
        <v>42</v>
      </c>
      <c r="B12" s="5">
        <v>530417</v>
      </c>
      <c r="C12" s="6" t="s">
        <v>56</v>
      </c>
      <c r="D12" s="7" t="s">
        <v>4</v>
      </c>
      <c r="E12" s="7" t="s">
        <v>57</v>
      </c>
      <c r="F12" s="7" t="s">
        <v>5</v>
      </c>
      <c r="G12" s="9">
        <v>81828.570000000007</v>
      </c>
      <c r="H12" s="9">
        <v>81828.570000000007</v>
      </c>
      <c r="I12" s="10">
        <f t="shared" si="0"/>
        <v>9819.4284000000007</v>
      </c>
      <c r="J12" s="8">
        <f t="shared" si="1"/>
        <v>91647.998400000011</v>
      </c>
    </row>
    <row r="13" spans="1:10" ht="25.5" x14ac:dyDescent="0.25">
      <c r="A13" s="5" t="s">
        <v>30</v>
      </c>
      <c r="B13" s="5">
        <v>530404</v>
      </c>
      <c r="C13" s="6" t="s">
        <v>58</v>
      </c>
      <c r="D13" s="7" t="s">
        <v>4</v>
      </c>
      <c r="E13" s="7" t="s">
        <v>59</v>
      </c>
      <c r="F13" s="7" t="s">
        <v>5</v>
      </c>
      <c r="G13" s="9">
        <v>10715</v>
      </c>
      <c r="H13" s="9">
        <v>9964.9500000000007</v>
      </c>
      <c r="I13" s="10">
        <f t="shared" si="0"/>
        <v>1195.7940000000001</v>
      </c>
      <c r="J13" s="8">
        <f t="shared" si="1"/>
        <v>11160.744000000001</v>
      </c>
    </row>
    <row r="14" spans="1:10" ht="25.5" x14ac:dyDescent="0.25">
      <c r="A14" s="5" t="s">
        <v>30</v>
      </c>
      <c r="B14" s="5">
        <v>530813</v>
      </c>
      <c r="C14" s="6" t="s">
        <v>60</v>
      </c>
      <c r="D14" s="7" t="s">
        <v>4</v>
      </c>
      <c r="E14" s="7" t="s">
        <v>61</v>
      </c>
      <c r="F14" s="7" t="s">
        <v>5</v>
      </c>
      <c r="G14" s="9">
        <v>20789.2</v>
      </c>
      <c r="H14" s="9">
        <v>20372.599999999999</v>
      </c>
      <c r="I14" s="10">
        <f t="shared" si="0"/>
        <v>2444.7119999999995</v>
      </c>
      <c r="J14" s="8">
        <f t="shared" si="1"/>
        <v>22817.311999999998</v>
      </c>
    </row>
    <row r="15" spans="1:10" ht="25.5" x14ac:dyDescent="0.25">
      <c r="A15" s="5" t="s">
        <v>42</v>
      </c>
      <c r="B15" s="5">
        <v>530417</v>
      </c>
      <c r="C15" s="6" t="s">
        <v>62</v>
      </c>
      <c r="D15" s="7" t="s">
        <v>4</v>
      </c>
      <c r="E15" s="7" t="s">
        <v>63</v>
      </c>
      <c r="F15" s="7" t="s">
        <v>5</v>
      </c>
      <c r="G15" s="9">
        <v>99107.14</v>
      </c>
      <c r="H15" s="9">
        <v>99107.14</v>
      </c>
      <c r="I15" s="10">
        <f t="shared" si="0"/>
        <v>11892.8568</v>
      </c>
      <c r="J15" s="8">
        <f t="shared" si="1"/>
        <v>110999.99679999999</v>
      </c>
    </row>
    <row r="16" spans="1:10" ht="25.5" x14ac:dyDescent="0.25">
      <c r="A16" s="5" t="s">
        <v>42</v>
      </c>
      <c r="B16" s="5">
        <v>530417</v>
      </c>
      <c r="C16" s="6" t="s">
        <v>64</v>
      </c>
      <c r="D16" s="7" t="s">
        <v>4</v>
      </c>
      <c r="E16" s="7" t="s">
        <v>65</v>
      </c>
      <c r="F16" s="7" t="s">
        <v>5</v>
      </c>
      <c r="G16" s="9">
        <v>29017.57</v>
      </c>
      <c r="H16" s="9">
        <v>29017.57</v>
      </c>
      <c r="I16" s="10">
        <f t="shared" si="0"/>
        <v>3482.1083999999996</v>
      </c>
      <c r="J16" s="8">
        <f t="shared" si="1"/>
        <v>32499.678400000001</v>
      </c>
    </row>
    <row r="17" spans="1:10" ht="38.25" x14ac:dyDescent="0.25">
      <c r="A17" s="5" t="s">
        <v>48</v>
      </c>
      <c r="B17" s="5">
        <v>530202</v>
      </c>
      <c r="C17" s="6" t="s">
        <v>67</v>
      </c>
      <c r="D17" s="7" t="s">
        <v>4</v>
      </c>
      <c r="E17" s="7" t="s">
        <v>68</v>
      </c>
      <c r="F17" s="7" t="s">
        <v>5</v>
      </c>
      <c r="G17" s="9">
        <v>244664.12</v>
      </c>
      <c r="H17" s="9">
        <v>244664.12</v>
      </c>
      <c r="I17" s="10">
        <v>0</v>
      </c>
      <c r="J17" s="8">
        <f t="shared" si="1"/>
        <v>244664.12</v>
      </c>
    </row>
    <row r="18" spans="1:10" ht="26.25" x14ac:dyDescent="0.25">
      <c r="A18" s="5" t="s">
        <v>30</v>
      </c>
      <c r="B18" s="12" t="s">
        <v>115</v>
      </c>
      <c r="C18" s="6" t="s">
        <v>69</v>
      </c>
      <c r="D18" s="7" t="s">
        <v>4</v>
      </c>
      <c r="E18" s="7" t="s">
        <v>70</v>
      </c>
      <c r="F18" s="7" t="s">
        <v>5</v>
      </c>
      <c r="G18" s="9">
        <v>18741.169999999998</v>
      </c>
      <c r="H18" s="9">
        <v>15500</v>
      </c>
      <c r="I18" s="10">
        <f>H18*0.12</f>
        <v>1860</v>
      </c>
      <c r="J18" s="8">
        <f t="shared" si="1"/>
        <v>17360</v>
      </c>
    </row>
    <row r="19" spans="1:10" ht="38.25" x14ac:dyDescent="0.25">
      <c r="A19" s="5" t="s">
        <v>30</v>
      </c>
      <c r="B19" s="5">
        <v>530201</v>
      </c>
      <c r="C19" s="6" t="s">
        <v>71</v>
      </c>
      <c r="D19" s="7" t="s">
        <v>4</v>
      </c>
      <c r="E19" s="7" t="s">
        <v>72</v>
      </c>
      <c r="F19" s="7" t="s">
        <v>5</v>
      </c>
      <c r="G19" s="9">
        <v>190840</v>
      </c>
      <c r="H19" s="9">
        <v>179389.6</v>
      </c>
      <c r="I19" s="10">
        <v>0</v>
      </c>
      <c r="J19" s="8">
        <f t="shared" si="1"/>
        <v>179389.6</v>
      </c>
    </row>
    <row r="20" spans="1:10" ht="38.25" x14ac:dyDescent="0.25">
      <c r="A20" s="5"/>
      <c r="B20" s="5"/>
      <c r="C20" s="6" t="s">
        <v>76</v>
      </c>
      <c r="D20" s="7" t="s">
        <v>4</v>
      </c>
      <c r="E20" s="7" t="s">
        <v>77</v>
      </c>
      <c r="F20" s="7" t="s">
        <v>5</v>
      </c>
      <c r="G20" s="7" t="s">
        <v>13</v>
      </c>
      <c r="H20" s="11"/>
      <c r="I20" s="57"/>
      <c r="J20" s="8"/>
    </row>
    <row r="21" spans="1:10" ht="38.25" x14ac:dyDescent="0.25">
      <c r="A21" s="5"/>
      <c r="B21" s="5"/>
      <c r="C21" s="6" t="s">
        <v>73</v>
      </c>
      <c r="D21" s="7" t="s">
        <v>4</v>
      </c>
      <c r="E21" s="7" t="s">
        <v>74</v>
      </c>
      <c r="F21" s="7" t="s">
        <v>5</v>
      </c>
      <c r="G21" s="7" t="s">
        <v>13</v>
      </c>
      <c r="H21" s="11"/>
      <c r="I21" s="57"/>
      <c r="J21" s="8"/>
    </row>
    <row r="22" spans="1:10" ht="38.25" x14ac:dyDescent="0.25">
      <c r="A22" s="5" t="s">
        <v>89</v>
      </c>
      <c r="B22" s="5">
        <v>570201</v>
      </c>
      <c r="C22" s="6" t="s">
        <v>78</v>
      </c>
      <c r="D22" s="7" t="s">
        <v>4</v>
      </c>
      <c r="E22" s="7" t="s">
        <v>79</v>
      </c>
      <c r="F22" s="7" t="s">
        <v>5</v>
      </c>
      <c r="G22" s="9">
        <v>310988.82</v>
      </c>
      <c r="H22" s="9">
        <v>232083.49</v>
      </c>
      <c r="I22" s="10">
        <f>H22*0.12</f>
        <v>27850.018799999998</v>
      </c>
      <c r="J22" s="8">
        <f>H22+I22</f>
        <v>259933.50879999998</v>
      </c>
    </row>
    <row r="23" spans="1:10" ht="38.25" x14ac:dyDescent="0.25">
      <c r="A23" s="5" t="s">
        <v>30</v>
      </c>
      <c r="B23" s="5">
        <v>530704</v>
      </c>
      <c r="C23" s="6" t="s">
        <v>81</v>
      </c>
      <c r="D23" s="7" t="s">
        <v>4</v>
      </c>
      <c r="E23" s="7" t="s">
        <v>82</v>
      </c>
      <c r="F23" s="7" t="s">
        <v>5</v>
      </c>
      <c r="G23" s="9">
        <v>18371</v>
      </c>
      <c r="H23" s="9">
        <v>17248</v>
      </c>
      <c r="I23" s="10">
        <f>H23*0.12</f>
        <v>2069.7599999999998</v>
      </c>
      <c r="J23" s="8">
        <f>H23+I23</f>
        <v>19317.759999999998</v>
      </c>
    </row>
    <row r="24" spans="1:10" ht="38.25" x14ac:dyDescent="0.25">
      <c r="A24" s="5"/>
      <c r="B24" s="5"/>
      <c r="C24" s="6" t="s">
        <v>83</v>
      </c>
      <c r="D24" s="7" t="s">
        <v>4</v>
      </c>
      <c r="E24" s="7" t="s">
        <v>84</v>
      </c>
      <c r="F24" s="7" t="s">
        <v>5</v>
      </c>
      <c r="G24" s="7" t="s">
        <v>13</v>
      </c>
      <c r="H24" s="11"/>
      <c r="I24" s="57"/>
      <c r="J24" s="8"/>
    </row>
    <row r="25" spans="1:10" ht="25.5" x14ac:dyDescent="0.25">
      <c r="A25" s="5" t="s">
        <v>34</v>
      </c>
      <c r="B25" s="5">
        <v>530202</v>
      </c>
      <c r="C25" s="6" t="s">
        <v>85</v>
      </c>
      <c r="D25" s="7" t="s">
        <v>4</v>
      </c>
      <c r="E25" s="7" t="s">
        <v>86</v>
      </c>
      <c r="F25" s="7" t="s">
        <v>5</v>
      </c>
      <c r="G25" s="9">
        <v>75000</v>
      </c>
      <c r="H25" s="9">
        <v>75000</v>
      </c>
      <c r="I25" s="10">
        <v>0</v>
      </c>
      <c r="J25" s="8">
        <f t="shared" ref="J25:J45" si="2">H25+I25</f>
        <v>75000</v>
      </c>
    </row>
    <row r="26" spans="1:10" ht="25.5" x14ac:dyDescent="0.25">
      <c r="A26" s="5" t="s">
        <v>90</v>
      </c>
      <c r="B26" s="5">
        <v>530202</v>
      </c>
      <c r="C26" s="6" t="s">
        <v>87</v>
      </c>
      <c r="D26" s="7" t="s">
        <v>4</v>
      </c>
      <c r="E26" s="7" t="s">
        <v>88</v>
      </c>
      <c r="F26" s="7" t="s">
        <v>5</v>
      </c>
      <c r="G26" s="9">
        <v>17689.2</v>
      </c>
      <c r="H26" s="9">
        <v>17689.2</v>
      </c>
      <c r="I26" s="10">
        <v>0</v>
      </c>
      <c r="J26" s="8">
        <f t="shared" si="2"/>
        <v>17689.2</v>
      </c>
    </row>
    <row r="27" spans="1:10" ht="25.5" x14ac:dyDescent="0.25">
      <c r="A27" s="5" t="s">
        <v>30</v>
      </c>
      <c r="B27" s="5">
        <v>530813</v>
      </c>
      <c r="C27" s="6" t="s">
        <v>94</v>
      </c>
      <c r="D27" s="7" t="s">
        <v>4</v>
      </c>
      <c r="E27" s="7" t="s">
        <v>95</v>
      </c>
      <c r="F27" s="7" t="s">
        <v>5</v>
      </c>
      <c r="G27" s="9">
        <v>33863</v>
      </c>
      <c r="H27" s="9">
        <v>33000</v>
      </c>
      <c r="I27" s="10">
        <f t="shared" ref="I27:I45" si="3">H27*0.12</f>
        <v>3960</v>
      </c>
      <c r="J27" s="8">
        <f t="shared" si="2"/>
        <v>36960</v>
      </c>
    </row>
    <row r="28" spans="1:10" ht="25.5" x14ac:dyDescent="0.25">
      <c r="A28" s="5" t="s">
        <v>48</v>
      </c>
      <c r="B28" s="5">
        <v>530410</v>
      </c>
      <c r="C28" s="6" t="s">
        <v>96</v>
      </c>
      <c r="D28" s="7" t="s">
        <v>4</v>
      </c>
      <c r="E28" s="7" t="s">
        <v>97</v>
      </c>
      <c r="F28" s="7" t="s">
        <v>5</v>
      </c>
      <c r="G28" s="9">
        <v>71370.7</v>
      </c>
      <c r="H28" s="9">
        <v>70656.990000000005</v>
      </c>
      <c r="I28" s="10">
        <f t="shared" si="3"/>
        <v>8478.8387999999995</v>
      </c>
      <c r="J28" s="8">
        <f t="shared" si="2"/>
        <v>79135.828800000003</v>
      </c>
    </row>
    <row r="29" spans="1:10" ht="38.25" x14ac:dyDescent="0.25">
      <c r="A29" s="5" t="s">
        <v>30</v>
      </c>
      <c r="B29" s="5">
        <v>530810</v>
      </c>
      <c r="C29" s="6" t="s">
        <v>98</v>
      </c>
      <c r="D29" s="7" t="s">
        <v>4</v>
      </c>
      <c r="E29" s="7" t="s">
        <v>99</v>
      </c>
      <c r="F29" s="7" t="s">
        <v>5</v>
      </c>
      <c r="G29" s="9">
        <v>27000</v>
      </c>
      <c r="H29" s="9">
        <v>18500</v>
      </c>
      <c r="I29" s="10">
        <f t="shared" si="3"/>
        <v>2220</v>
      </c>
      <c r="J29" s="8">
        <f t="shared" si="2"/>
        <v>20720</v>
      </c>
    </row>
    <row r="30" spans="1:10" ht="38.25" x14ac:dyDescent="0.25">
      <c r="A30" s="5" t="s">
        <v>30</v>
      </c>
      <c r="B30" s="5">
        <v>530704</v>
      </c>
      <c r="C30" s="6" t="s">
        <v>100</v>
      </c>
      <c r="D30" s="7" t="s">
        <v>4</v>
      </c>
      <c r="E30" s="7" t="s">
        <v>101</v>
      </c>
      <c r="F30" s="7" t="s">
        <v>5</v>
      </c>
      <c r="G30" s="9">
        <v>21500</v>
      </c>
      <c r="H30" s="9">
        <v>20210</v>
      </c>
      <c r="I30" s="10">
        <f t="shared" si="3"/>
        <v>2425.1999999999998</v>
      </c>
      <c r="J30" s="8">
        <f t="shared" si="2"/>
        <v>22635.200000000001</v>
      </c>
    </row>
    <row r="31" spans="1:10" ht="25.5" x14ac:dyDescent="0.25">
      <c r="A31" s="5" t="s">
        <v>30</v>
      </c>
      <c r="B31" s="5">
        <v>530813</v>
      </c>
      <c r="C31" s="6" t="s">
        <v>102</v>
      </c>
      <c r="D31" s="7" t="s">
        <v>4</v>
      </c>
      <c r="E31" s="7" t="s">
        <v>103</v>
      </c>
      <c r="F31" s="7" t="s">
        <v>5</v>
      </c>
      <c r="G31" s="9">
        <v>26783</v>
      </c>
      <c r="H31" s="9">
        <v>25982</v>
      </c>
      <c r="I31" s="10">
        <f t="shared" si="3"/>
        <v>3117.8399999999997</v>
      </c>
      <c r="J31" s="8">
        <f t="shared" si="2"/>
        <v>29099.84</v>
      </c>
    </row>
    <row r="32" spans="1:10" ht="38.25" x14ac:dyDescent="0.25">
      <c r="A32" s="5" t="s">
        <v>30</v>
      </c>
      <c r="B32" s="5">
        <v>530410</v>
      </c>
      <c r="C32" s="6" t="s">
        <v>104</v>
      </c>
      <c r="D32" s="7" t="s">
        <v>4</v>
      </c>
      <c r="E32" s="7" t="s">
        <v>105</v>
      </c>
      <c r="F32" s="7" t="s">
        <v>5</v>
      </c>
      <c r="G32" s="9">
        <v>26500</v>
      </c>
      <c r="H32" s="9">
        <v>24645</v>
      </c>
      <c r="I32" s="10">
        <f t="shared" si="3"/>
        <v>2957.4</v>
      </c>
      <c r="J32" s="8">
        <f t="shared" si="2"/>
        <v>27602.400000000001</v>
      </c>
    </row>
    <row r="33" spans="1:10" ht="51" x14ac:dyDescent="0.25">
      <c r="A33" s="5" t="s">
        <v>34</v>
      </c>
      <c r="B33" s="5">
        <v>530803</v>
      </c>
      <c r="C33" s="6" t="s">
        <v>108</v>
      </c>
      <c r="D33" s="7" t="s">
        <v>4</v>
      </c>
      <c r="E33" s="7" t="s">
        <v>66</v>
      </c>
      <c r="F33" s="7" t="s">
        <v>5</v>
      </c>
      <c r="G33" s="9">
        <v>38900</v>
      </c>
      <c r="H33" s="9">
        <v>38897</v>
      </c>
      <c r="I33" s="10">
        <f t="shared" si="3"/>
        <v>4667.6399999999994</v>
      </c>
      <c r="J33" s="8">
        <f t="shared" si="2"/>
        <v>43564.639999999999</v>
      </c>
    </row>
    <row r="34" spans="1:10" ht="25.5" x14ac:dyDescent="0.25">
      <c r="A34" s="5" t="s">
        <v>30</v>
      </c>
      <c r="B34" s="5">
        <v>531406</v>
      </c>
      <c r="C34" s="6" t="s">
        <v>109</v>
      </c>
      <c r="D34" s="7" t="s">
        <v>4</v>
      </c>
      <c r="E34" s="7" t="s">
        <v>110</v>
      </c>
      <c r="F34" s="7" t="s">
        <v>5</v>
      </c>
      <c r="G34" s="9">
        <v>9391.43</v>
      </c>
      <c r="H34" s="9">
        <v>8390</v>
      </c>
      <c r="I34" s="10">
        <f t="shared" si="3"/>
        <v>1006.8</v>
      </c>
      <c r="J34" s="8">
        <f t="shared" si="2"/>
        <v>9396.7999999999993</v>
      </c>
    </row>
    <row r="35" spans="1:10" ht="38.25" x14ac:dyDescent="0.25">
      <c r="A35" s="5" t="s">
        <v>34</v>
      </c>
      <c r="B35" s="5">
        <v>530802</v>
      </c>
      <c r="C35" s="6" t="s">
        <v>111</v>
      </c>
      <c r="D35" s="7" t="s">
        <v>4</v>
      </c>
      <c r="E35" s="7" t="s">
        <v>112</v>
      </c>
      <c r="F35" s="7" t="s">
        <v>5</v>
      </c>
      <c r="G35" s="9">
        <v>2410690.37</v>
      </c>
      <c r="H35" s="9">
        <v>2408628.9</v>
      </c>
      <c r="I35" s="10">
        <f t="shared" si="3"/>
        <v>289035.46799999999</v>
      </c>
      <c r="J35" s="8">
        <f t="shared" si="2"/>
        <v>2697664.3679999998</v>
      </c>
    </row>
    <row r="36" spans="1:10" ht="25.5" x14ac:dyDescent="0.25">
      <c r="A36" s="5" t="s">
        <v>34</v>
      </c>
      <c r="B36" s="5">
        <v>531002</v>
      </c>
      <c r="C36" s="6" t="s">
        <v>113</v>
      </c>
      <c r="D36" s="7" t="s">
        <v>4</v>
      </c>
      <c r="E36" s="7" t="s">
        <v>114</v>
      </c>
      <c r="F36" s="7" t="s">
        <v>5</v>
      </c>
      <c r="G36" s="9">
        <v>1221608.5</v>
      </c>
      <c r="H36" s="9">
        <v>1221608.5</v>
      </c>
      <c r="I36" s="10">
        <f t="shared" si="3"/>
        <v>146593.01999999999</v>
      </c>
      <c r="J36" s="8">
        <f t="shared" si="2"/>
        <v>1368201.52</v>
      </c>
    </row>
    <row r="37" spans="1:10" ht="25.5" x14ac:dyDescent="0.25">
      <c r="A37" s="5" t="s">
        <v>42</v>
      </c>
      <c r="B37" s="5">
        <v>530410</v>
      </c>
      <c r="C37" s="6" t="s">
        <v>116</v>
      </c>
      <c r="D37" s="7" t="s">
        <v>4</v>
      </c>
      <c r="E37" s="7" t="s">
        <v>117</v>
      </c>
      <c r="F37" s="7" t="s">
        <v>5</v>
      </c>
      <c r="G37" s="9">
        <v>14285.71</v>
      </c>
      <c r="H37" s="9">
        <v>14200</v>
      </c>
      <c r="I37" s="10">
        <f t="shared" si="3"/>
        <v>1704</v>
      </c>
      <c r="J37" s="8">
        <f t="shared" si="2"/>
        <v>15904</v>
      </c>
    </row>
    <row r="38" spans="1:10" ht="38.25" x14ac:dyDescent="0.25">
      <c r="A38" s="5" t="s">
        <v>42</v>
      </c>
      <c r="B38" s="5">
        <v>530410</v>
      </c>
      <c r="C38" s="6" t="s">
        <v>118</v>
      </c>
      <c r="D38" s="7" t="s">
        <v>4</v>
      </c>
      <c r="E38" s="7" t="s">
        <v>119</v>
      </c>
      <c r="F38" s="7" t="s">
        <v>5</v>
      </c>
      <c r="G38" s="9">
        <v>17857.14</v>
      </c>
      <c r="H38" s="9">
        <v>17800</v>
      </c>
      <c r="I38" s="10">
        <f t="shared" si="3"/>
        <v>2136</v>
      </c>
      <c r="J38" s="8">
        <f t="shared" si="2"/>
        <v>19936</v>
      </c>
    </row>
    <row r="39" spans="1:10" ht="38.25" x14ac:dyDescent="0.25">
      <c r="A39" s="5" t="s">
        <v>30</v>
      </c>
      <c r="B39" s="5">
        <v>530803</v>
      </c>
      <c r="C39" s="6" t="s">
        <v>120</v>
      </c>
      <c r="D39" s="7" t="s">
        <v>4</v>
      </c>
      <c r="E39" s="7" t="s">
        <v>121</v>
      </c>
      <c r="F39" s="7" t="s">
        <v>5</v>
      </c>
      <c r="G39" s="9">
        <v>35981.160000000003</v>
      </c>
      <c r="H39" s="9">
        <v>33462.480000000003</v>
      </c>
      <c r="I39" s="10">
        <f t="shared" si="3"/>
        <v>4015.4976000000001</v>
      </c>
      <c r="J39" s="8">
        <f t="shared" si="2"/>
        <v>37477.977600000006</v>
      </c>
    </row>
    <row r="40" spans="1:10" ht="25.5" x14ac:dyDescent="0.25">
      <c r="A40" s="5" t="s">
        <v>30</v>
      </c>
      <c r="B40" s="5">
        <v>530504</v>
      </c>
      <c r="C40" s="6" t="s">
        <v>122</v>
      </c>
      <c r="D40" s="7" t="s">
        <v>4</v>
      </c>
      <c r="E40" s="7" t="s">
        <v>107</v>
      </c>
      <c r="F40" s="7" t="s">
        <v>5</v>
      </c>
      <c r="G40" s="9">
        <v>9821.43</v>
      </c>
      <c r="H40" s="9">
        <v>5900</v>
      </c>
      <c r="I40" s="10">
        <f t="shared" si="3"/>
        <v>708</v>
      </c>
      <c r="J40" s="8">
        <f t="shared" si="2"/>
        <v>6608</v>
      </c>
    </row>
    <row r="41" spans="1:10" ht="38.25" x14ac:dyDescent="0.25">
      <c r="A41" s="5" t="s">
        <v>42</v>
      </c>
      <c r="B41" s="26" t="s">
        <v>173</v>
      </c>
      <c r="C41" s="6" t="s">
        <v>123</v>
      </c>
      <c r="D41" s="7" t="s">
        <v>4</v>
      </c>
      <c r="E41" s="7" t="s">
        <v>35</v>
      </c>
      <c r="F41" s="7" t="s">
        <v>5</v>
      </c>
      <c r="G41" s="9">
        <v>179733.93</v>
      </c>
      <c r="H41" s="9">
        <v>179733.93</v>
      </c>
      <c r="I41" s="10">
        <f t="shared" si="3"/>
        <v>21568.071599999999</v>
      </c>
      <c r="J41" s="8">
        <f t="shared" si="2"/>
        <v>201302.00159999999</v>
      </c>
    </row>
    <row r="42" spans="1:10" ht="25.5" x14ac:dyDescent="0.25">
      <c r="A42" s="5" t="s">
        <v>42</v>
      </c>
      <c r="B42" s="5">
        <v>530417</v>
      </c>
      <c r="C42" s="6" t="s">
        <v>124</v>
      </c>
      <c r="D42" s="7" t="s">
        <v>4</v>
      </c>
      <c r="E42" s="7" t="s">
        <v>51</v>
      </c>
      <c r="F42" s="7" t="s">
        <v>5</v>
      </c>
      <c r="G42" s="9">
        <v>89285.71</v>
      </c>
      <c r="H42" s="9">
        <v>89285.71</v>
      </c>
      <c r="I42" s="10">
        <f t="shared" si="3"/>
        <v>10714.2852</v>
      </c>
      <c r="J42" s="8">
        <f t="shared" si="2"/>
        <v>99999.995200000005</v>
      </c>
    </row>
    <row r="43" spans="1:10" ht="63.75" x14ac:dyDescent="0.25">
      <c r="A43" s="5" t="s">
        <v>30</v>
      </c>
      <c r="B43" s="5">
        <v>530813</v>
      </c>
      <c r="C43" s="6" t="s">
        <v>125</v>
      </c>
      <c r="D43" s="7" t="s">
        <v>4</v>
      </c>
      <c r="E43" s="7" t="s">
        <v>75</v>
      </c>
      <c r="F43" s="7" t="s">
        <v>5</v>
      </c>
      <c r="G43" s="9">
        <v>31002</v>
      </c>
      <c r="H43" s="9">
        <v>29296.89</v>
      </c>
      <c r="I43" s="10">
        <f t="shared" si="3"/>
        <v>3515.6268</v>
      </c>
      <c r="J43" s="8">
        <f t="shared" si="2"/>
        <v>32812.516799999998</v>
      </c>
    </row>
    <row r="44" spans="1:10" ht="25.5" x14ac:dyDescent="0.25">
      <c r="A44" s="5" t="s">
        <v>42</v>
      </c>
      <c r="B44" s="5">
        <v>530417</v>
      </c>
      <c r="C44" s="6" t="s">
        <v>126</v>
      </c>
      <c r="D44" s="7" t="s">
        <v>4</v>
      </c>
      <c r="E44" s="7" t="s">
        <v>127</v>
      </c>
      <c r="F44" s="7" t="s">
        <v>5</v>
      </c>
      <c r="G44" s="9">
        <v>48280.36</v>
      </c>
      <c r="H44" s="9">
        <v>48280.36</v>
      </c>
      <c r="I44" s="10">
        <f t="shared" si="3"/>
        <v>5793.6431999999995</v>
      </c>
      <c r="J44" s="8">
        <f t="shared" si="2"/>
        <v>54074.003199999999</v>
      </c>
    </row>
    <row r="45" spans="1:10" ht="51" x14ac:dyDescent="0.25">
      <c r="A45" s="5" t="s">
        <v>30</v>
      </c>
      <c r="B45" s="5">
        <v>530813</v>
      </c>
      <c r="C45" s="6" t="s">
        <v>128</v>
      </c>
      <c r="D45" s="7" t="s">
        <v>4</v>
      </c>
      <c r="E45" s="7" t="s">
        <v>129</v>
      </c>
      <c r="F45" s="7" t="s">
        <v>5</v>
      </c>
      <c r="G45" s="9">
        <v>53120</v>
      </c>
      <c r="H45" s="9">
        <v>47000</v>
      </c>
      <c r="I45" s="10">
        <f t="shared" si="3"/>
        <v>5640</v>
      </c>
      <c r="J45" s="8">
        <f t="shared" si="2"/>
        <v>52640</v>
      </c>
    </row>
    <row r="46" spans="1:10" ht="38.25" x14ac:dyDescent="0.25">
      <c r="A46" s="5"/>
      <c r="B46" s="5"/>
      <c r="C46" s="6" t="s">
        <v>130</v>
      </c>
      <c r="D46" s="7" t="s">
        <v>4</v>
      </c>
      <c r="E46" s="7" t="s">
        <v>77</v>
      </c>
      <c r="F46" s="7" t="s">
        <v>5</v>
      </c>
      <c r="G46" s="7" t="s">
        <v>13</v>
      </c>
      <c r="H46" s="9"/>
      <c r="I46" s="57"/>
      <c r="J46" s="8"/>
    </row>
    <row r="47" spans="1:10" ht="38.25" x14ac:dyDescent="0.25">
      <c r="A47" s="5" t="s">
        <v>30</v>
      </c>
      <c r="B47" s="5">
        <v>530811</v>
      </c>
      <c r="C47" s="6" t="s">
        <v>131</v>
      </c>
      <c r="D47" s="7" t="s">
        <v>4</v>
      </c>
      <c r="E47" s="7" t="s">
        <v>132</v>
      </c>
      <c r="F47" s="7" t="s">
        <v>5</v>
      </c>
      <c r="G47" s="9">
        <v>7517.11</v>
      </c>
      <c r="H47" s="9">
        <v>6360</v>
      </c>
      <c r="I47" s="10">
        <f>H47*0.12</f>
        <v>763.19999999999993</v>
      </c>
      <c r="J47" s="8">
        <f t="shared" ref="J47:J53" si="4">H47+I47</f>
        <v>7123.2</v>
      </c>
    </row>
    <row r="48" spans="1:10" ht="51" x14ac:dyDescent="0.25">
      <c r="A48" s="5" t="s">
        <v>138</v>
      </c>
      <c r="B48" s="5">
        <v>530410</v>
      </c>
      <c r="C48" s="7" t="s">
        <v>134</v>
      </c>
      <c r="D48" s="7" t="s">
        <v>4</v>
      </c>
      <c r="E48" s="7" t="s">
        <v>92</v>
      </c>
      <c r="F48" s="7" t="s">
        <v>5</v>
      </c>
      <c r="G48" s="9">
        <v>129017.86</v>
      </c>
      <c r="H48" s="9">
        <v>124000</v>
      </c>
      <c r="I48" s="10">
        <f>H48*0.12</f>
        <v>14880</v>
      </c>
      <c r="J48" s="8">
        <f t="shared" si="4"/>
        <v>138880</v>
      </c>
    </row>
    <row r="49" spans="1:10" ht="25.5" x14ac:dyDescent="0.25">
      <c r="A49" s="5" t="s">
        <v>30</v>
      </c>
      <c r="B49" s="5">
        <v>530410</v>
      </c>
      <c r="C49" s="7" t="s">
        <v>135</v>
      </c>
      <c r="D49" s="7" t="s">
        <v>4</v>
      </c>
      <c r="E49" s="7" t="s">
        <v>80</v>
      </c>
      <c r="F49" s="7" t="s">
        <v>5</v>
      </c>
      <c r="G49" s="9">
        <v>27800</v>
      </c>
      <c r="H49" s="9">
        <v>25854</v>
      </c>
      <c r="I49" s="10">
        <f>H49*0.12</f>
        <v>3102.48</v>
      </c>
      <c r="J49" s="8">
        <f t="shared" si="4"/>
        <v>28956.48</v>
      </c>
    </row>
    <row r="50" spans="1:10" ht="63.75" x14ac:dyDescent="0.25">
      <c r="A50" s="5" t="s">
        <v>30</v>
      </c>
      <c r="B50" s="5">
        <v>530811</v>
      </c>
      <c r="C50" s="7" t="s">
        <v>136</v>
      </c>
      <c r="D50" s="7" t="s">
        <v>4</v>
      </c>
      <c r="E50" s="7" t="s">
        <v>137</v>
      </c>
      <c r="F50" s="7" t="s">
        <v>5</v>
      </c>
      <c r="G50" s="9">
        <v>31174.15</v>
      </c>
      <c r="H50" s="9">
        <v>29459.57</v>
      </c>
      <c r="I50" s="10">
        <f>H50*0.12</f>
        <v>3535.1484</v>
      </c>
      <c r="J50" s="8">
        <f t="shared" si="4"/>
        <v>32994.718399999998</v>
      </c>
    </row>
    <row r="51" spans="1:10" ht="76.5" x14ac:dyDescent="0.25">
      <c r="A51" s="5" t="s">
        <v>138</v>
      </c>
      <c r="B51" s="5">
        <v>530202</v>
      </c>
      <c r="C51" s="7" t="s">
        <v>139</v>
      </c>
      <c r="D51" s="7" t="s">
        <v>4</v>
      </c>
      <c r="E51" s="7" t="s">
        <v>140</v>
      </c>
      <c r="F51" s="7" t="s">
        <v>5</v>
      </c>
      <c r="G51" s="9">
        <v>86244</v>
      </c>
      <c r="H51" s="9">
        <v>81835</v>
      </c>
      <c r="I51" s="10">
        <v>0</v>
      </c>
      <c r="J51" s="8">
        <f t="shared" si="4"/>
        <v>81835</v>
      </c>
    </row>
    <row r="52" spans="1:10" ht="25.5" x14ac:dyDescent="0.25">
      <c r="A52" s="5" t="s">
        <v>30</v>
      </c>
      <c r="B52" s="5">
        <v>530702</v>
      </c>
      <c r="C52" s="7" t="s">
        <v>142</v>
      </c>
      <c r="D52" s="7" t="s">
        <v>4</v>
      </c>
      <c r="E52" s="7" t="s">
        <v>106</v>
      </c>
      <c r="F52" s="7" t="s">
        <v>5</v>
      </c>
      <c r="G52" s="9">
        <v>12448</v>
      </c>
      <c r="H52" s="9">
        <v>11825.6</v>
      </c>
      <c r="I52" s="10">
        <f>H52*0.12</f>
        <v>1419.0719999999999</v>
      </c>
      <c r="J52" s="8">
        <f t="shared" si="4"/>
        <v>13244.672</v>
      </c>
    </row>
    <row r="53" spans="1:10" ht="25.5" x14ac:dyDescent="0.25">
      <c r="A53" s="5" t="s">
        <v>30</v>
      </c>
      <c r="B53" s="5">
        <v>530417</v>
      </c>
      <c r="C53" s="7" t="s">
        <v>143</v>
      </c>
      <c r="D53" s="7" t="s">
        <v>4</v>
      </c>
      <c r="E53" s="7" t="s">
        <v>144</v>
      </c>
      <c r="F53" s="7" t="s">
        <v>5</v>
      </c>
      <c r="G53" s="9">
        <v>41050.67</v>
      </c>
      <c r="H53" s="9">
        <v>39500</v>
      </c>
      <c r="I53" s="10">
        <f>H53*0.12</f>
        <v>4740</v>
      </c>
      <c r="J53" s="8">
        <f t="shared" si="4"/>
        <v>44240</v>
      </c>
    </row>
    <row r="54" spans="1:10" ht="38.25" x14ac:dyDescent="0.25">
      <c r="A54" s="5"/>
      <c r="B54" s="6"/>
      <c r="C54" s="7" t="s">
        <v>145</v>
      </c>
      <c r="D54" s="7" t="s">
        <v>4</v>
      </c>
      <c r="E54" s="7" t="s">
        <v>146</v>
      </c>
      <c r="F54" s="7" t="s">
        <v>5</v>
      </c>
      <c r="G54" s="11" t="s">
        <v>13</v>
      </c>
      <c r="H54" s="9"/>
      <c r="I54" s="8"/>
      <c r="J54" s="8"/>
    </row>
    <row r="55" spans="1:10" ht="25.5" x14ac:dyDescent="0.25">
      <c r="A55" s="5" t="s">
        <v>31</v>
      </c>
      <c r="B55" s="6"/>
      <c r="C55" s="7" t="s">
        <v>147</v>
      </c>
      <c r="D55" s="7" t="s">
        <v>4</v>
      </c>
      <c r="E55" s="7" t="s">
        <v>148</v>
      </c>
      <c r="F55" s="7" t="s">
        <v>5</v>
      </c>
      <c r="G55" s="11" t="s">
        <v>13</v>
      </c>
      <c r="H55" s="9"/>
      <c r="I55" s="8"/>
      <c r="J55" s="8"/>
    </row>
    <row r="56" spans="1:10" ht="25.5" x14ac:dyDescent="0.25">
      <c r="A56" s="5" t="s">
        <v>31</v>
      </c>
      <c r="B56" s="6"/>
      <c r="C56" s="7" t="s">
        <v>149</v>
      </c>
      <c r="D56" s="7" t="s">
        <v>4</v>
      </c>
      <c r="E56" s="7" t="s">
        <v>150</v>
      </c>
      <c r="F56" s="7" t="s">
        <v>5</v>
      </c>
      <c r="G56" s="11" t="s">
        <v>13</v>
      </c>
      <c r="H56" s="9"/>
      <c r="I56" s="8"/>
      <c r="J56" s="8"/>
    </row>
    <row r="57" spans="1:10" ht="25.5" x14ac:dyDescent="0.25">
      <c r="A57" s="5" t="s">
        <v>34</v>
      </c>
      <c r="B57" s="5">
        <v>530410</v>
      </c>
      <c r="C57" s="7" t="s">
        <v>152</v>
      </c>
      <c r="D57" s="7" t="s">
        <v>4</v>
      </c>
      <c r="E57" s="7" t="s">
        <v>153</v>
      </c>
      <c r="F57" s="7" t="s">
        <v>5</v>
      </c>
      <c r="G57" s="9">
        <v>872779.86</v>
      </c>
      <c r="H57" s="9">
        <v>872779.86</v>
      </c>
      <c r="I57" s="10">
        <f t="shared" ref="I57:I64" si="5">H57*0.12</f>
        <v>104733.58319999999</v>
      </c>
      <c r="J57" s="8">
        <f t="shared" ref="J57:J64" si="6">H57+I57</f>
        <v>977513.44319999998</v>
      </c>
    </row>
    <row r="58" spans="1:10" ht="51" x14ac:dyDescent="0.25">
      <c r="A58" s="5" t="s">
        <v>34</v>
      </c>
      <c r="B58" s="5">
        <v>530410</v>
      </c>
      <c r="C58" s="7" t="s">
        <v>154</v>
      </c>
      <c r="D58" s="7" t="s">
        <v>4</v>
      </c>
      <c r="E58" s="7" t="s">
        <v>155</v>
      </c>
      <c r="F58" s="7" t="s">
        <v>5</v>
      </c>
      <c r="G58" s="9">
        <v>687100.24</v>
      </c>
      <c r="H58" s="9">
        <v>687100.24</v>
      </c>
      <c r="I58" s="10">
        <f t="shared" si="5"/>
        <v>82452.0288</v>
      </c>
      <c r="J58" s="8">
        <f t="shared" si="6"/>
        <v>769552.26879999996</v>
      </c>
    </row>
    <row r="59" spans="1:10" ht="51" x14ac:dyDescent="0.25">
      <c r="A59" s="5" t="s">
        <v>138</v>
      </c>
      <c r="B59" s="5">
        <v>530405</v>
      </c>
      <c r="C59" s="7" t="s">
        <v>156</v>
      </c>
      <c r="D59" s="7" t="s">
        <v>4</v>
      </c>
      <c r="E59" s="7" t="s">
        <v>157</v>
      </c>
      <c r="F59" s="7" t="s">
        <v>5</v>
      </c>
      <c r="G59" s="9">
        <v>300000</v>
      </c>
      <c r="H59" s="9">
        <v>300000</v>
      </c>
      <c r="I59" s="10">
        <f t="shared" si="5"/>
        <v>36000</v>
      </c>
      <c r="J59" s="8">
        <f t="shared" si="6"/>
        <v>336000</v>
      </c>
    </row>
    <row r="60" spans="1:10" ht="25.5" x14ac:dyDescent="0.25">
      <c r="A60" s="5" t="s">
        <v>163</v>
      </c>
      <c r="B60" s="5">
        <v>530402</v>
      </c>
      <c r="C60" s="7" t="s">
        <v>158</v>
      </c>
      <c r="D60" s="7" t="s">
        <v>4</v>
      </c>
      <c r="E60" s="7" t="s">
        <v>159</v>
      </c>
      <c r="F60" s="7" t="s">
        <v>5</v>
      </c>
      <c r="G60" s="9">
        <v>9764.84</v>
      </c>
      <c r="H60" s="9">
        <v>9764.84</v>
      </c>
      <c r="I60" s="10">
        <f t="shared" si="5"/>
        <v>1171.7808</v>
      </c>
      <c r="J60" s="8">
        <f t="shared" si="6"/>
        <v>10936.620800000001</v>
      </c>
    </row>
    <row r="61" spans="1:10" ht="25.5" x14ac:dyDescent="0.25">
      <c r="A61" s="5" t="s">
        <v>163</v>
      </c>
      <c r="B61" s="5">
        <v>530417</v>
      </c>
      <c r="C61" s="7" t="s">
        <v>160</v>
      </c>
      <c r="D61" s="7" t="s">
        <v>4</v>
      </c>
      <c r="E61" s="7" t="s">
        <v>161</v>
      </c>
      <c r="F61" s="7" t="s">
        <v>5</v>
      </c>
      <c r="G61" s="9">
        <v>223214.29</v>
      </c>
      <c r="H61" s="9">
        <v>223214.29</v>
      </c>
      <c r="I61" s="10">
        <f t="shared" si="5"/>
        <v>26785.714800000002</v>
      </c>
      <c r="J61" s="8">
        <f t="shared" si="6"/>
        <v>250000.0048</v>
      </c>
    </row>
    <row r="62" spans="1:10" ht="38.25" x14ac:dyDescent="0.25">
      <c r="A62" s="5" t="s">
        <v>34</v>
      </c>
      <c r="B62" s="5">
        <v>530811</v>
      </c>
      <c r="C62" s="7" t="s">
        <v>164</v>
      </c>
      <c r="D62" s="7" t="s">
        <v>4</v>
      </c>
      <c r="E62" s="7" t="s">
        <v>151</v>
      </c>
      <c r="F62" s="7" t="s">
        <v>5</v>
      </c>
      <c r="G62" s="9">
        <v>21681.15</v>
      </c>
      <c r="H62" s="10">
        <v>21681.15</v>
      </c>
      <c r="I62" s="10">
        <f t="shared" si="5"/>
        <v>2601.7380000000003</v>
      </c>
      <c r="J62" s="8">
        <f t="shared" si="6"/>
        <v>24282.888000000003</v>
      </c>
    </row>
    <row r="63" spans="1:10" ht="38.25" x14ac:dyDescent="0.25">
      <c r="A63" s="5" t="s">
        <v>30</v>
      </c>
      <c r="B63" s="5">
        <v>530813</v>
      </c>
      <c r="C63" s="7" t="s">
        <v>165</v>
      </c>
      <c r="D63" s="7" t="s">
        <v>4</v>
      </c>
      <c r="E63" s="7" t="s">
        <v>166</v>
      </c>
      <c r="F63" s="7" t="s">
        <v>5</v>
      </c>
      <c r="G63" s="9">
        <v>17390.490000000002</v>
      </c>
      <c r="H63" s="10">
        <v>15000</v>
      </c>
      <c r="I63" s="10">
        <f t="shared" si="5"/>
        <v>1800</v>
      </c>
      <c r="J63" s="8">
        <f t="shared" si="6"/>
        <v>16800</v>
      </c>
    </row>
    <row r="64" spans="1:10" ht="25.5" x14ac:dyDescent="0.25">
      <c r="A64" s="5" t="s">
        <v>30</v>
      </c>
      <c r="B64" s="5">
        <v>530813</v>
      </c>
      <c r="C64" s="7" t="s">
        <v>167</v>
      </c>
      <c r="D64" s="7" t="s">
        <v>4</v>
      </c>
      <c r="E64" s="7" t="s">
        <v>168</v>
      </c>
      <c r="F64" s="7" t="s">
        <v>5</v>
      </c>
      <c r="G64" s="9">
        <v>9572.43</v>
      </c>
      <c r="H64" s="10">
        <v>8100</v>
      </c>
      <c r="I64" s="10">
        <f t="shared" si="5"/>
        <v>972</v>
      </c>
      <c r="J64" s="8">
        <f t="shared" si="6"/>
        <v>9072</v>
      </c>
    </row>
    <row r="65" spans="1:10" ht="38.25" x14ac:dyDescent="0.25">
      <c r="A65" s="5" t="s">
        <v>31</v>
      </c>
      <c r="B65" s="6"/>
      <c r="C65" s="7" t="s">
        <v>170</v>
      </c>
      <c r="D65" s="7" t="s">
        <v>4</v>
      </c>
      <c r="E65" s="7" t="s">
        <v>171</v>
      </c>
      <c r="F65" s="7" t="s">
        <v>5</v>
      </c>
      <c r="G65" s="9">
        <v>0</v>
      </c>
      <c r="H65" s="57"/>
      <c r="I65" s="8"/>
      <c r="J65" s="8"/>
    </row>
    <row r="66" spans="1:10" ht="38.25" x14ac:dyDescent="0.25">
      <c r="A66" s="5" t="s">
        <v>30</v>
      </c>
      <c r="B66" s="5">
        <v>530813</v>
      </c>
      <c r="C66" s="7" t="s">
        <v>174</v>
      </c>
      <c r="D66" s="7" t="s">
        <v>4</v>
      </c>
      <c r="E66" s="7" t="s">
        <v>175</v>
      </c>
      <c r="F66" s="7" t="s">
        <v>5</v>
      </c>
      <c r="G66" s="9">
        <v>22855</v>
      </c>
      <c r="H66" s="10">
        <v>19899</v>
      </c>
      <c r="I66" s="10">
        <f>H66*0.12</f>
        <v>2387.88</v>
      </c>
      <c r="J66" s="8">
        <f>H66+I66</f>
        <v>22286.880000000001</v>
      </c>
    </row>
    <row r="67" spans="1:10" ht="25.5" x14ac:dyDescent="0.25">
      <c r="A67" s="5" t="s">
        <v>30</v>
      </c>
      <c r="B67" s="5">
        <v>530404</v>
      </c>
      <c r="C67" s="7" t="s">
        <v>176</v>
      </c>
      <c r="D67" s="7" t="s">
        <v>4</v>
      </c>
      <c r="E67" s="7" t="s">
        <v>177</v>
      </c>
      <c r="F67" s="7" t="s">
        <v>5</v>
      </c>
      <c r="G67" s="9">
        <v>21017.14</v>
      </c>
      <c r="H67" s="10">
        <v>14500</v>
      </c>
      <c r="I67" s="10">
        <f>H67*0.12</f>
        <v>1740</v>
      </c>
      <c r="J67" s="8">
        <f>H67+I67</f>
        <v>16240</v>
      </c>
    </row>
    <row r="68" spans="1:10" ht="25.5" x14ac:dyDescent="0.25">
      <c r="A68" s="5"/>
      <c r="B68" s="6"/>
      <c r="C68" s="7" t="s">
        <v>178</v>
      </c>
      <c r="D68" s="7" t="s">
        <v>4</v>
      </c>
      <c r="E68" s="7" t="s">
        <v>179</v>
      </c>
      <c r="F68" s="7" t="s">
        <v>5</v>
      </c>
      <c r="G68" s="9" t="s">
        <v>13</v>
      </c>
      <c r="H68" s="57"/>
      <c r="I68" s="8"/>
      <c r="J68" s="8"/>
    </row>
    <row r="69" spans="1:10" ht="25.5" x14ac:dyDescent="0.25">
      <c r="A69" s="5"/>
      <c r="B69" s="6"/>
      <c r="C69" s="7" t="s">
        <v>180</v>
      </c>
      <c r="D69" s="7" t="s">
        <v>4</v>
      </c>
      <c r="E69" s="7" t="s">
        <v>181</v>
      </c>
      <c r="F69" s="7" t="s">
        <v>5</v>
      </c>
      <c r="G69" s="9" t="s">
        <v>13</v>
      </c>
      <c r="H69" s="57"/>
      <c r="I69" s="8"/>
      <c r="J69" s="8"/>
    </row>
    <row r="70" spans="1:10" ht="25.5" x14ac:dyDescent="0.25">
      <c r="A70" s="5" t="s">
        <v>34</v>
      </c>
      <c r="B70" s="5">
        <v>530802</v>
      </c>
      <c r="C70" s="7" t="s">
        <v>182</v>
      </c>
      <c r="D70" s="7" t="s">
        <v>4</v>
      </c>
      <c r="E70" s="7" t="s">
        <v>183</v>
      </c>
      <c r="F70" s="7" t="s">
        <v>5</v>
      </c>
      <c r="G70" s="9">
        <v>101500</v>
      </c>
      <c r="H70" s="10">
        <v>101500</v>
      </c>
      <c r="I70" s="10">
        <f t="shared" ref="I70:I75" si="7">H70*0.12</f>
        <v>12180</v>
      </c>
      <c r="J70" s="8">
        <f t="shared" ref="J70:J75" si="8">H70+I70</f>
        <v>113680</v>
      </c>
    </row>
    <row r="71" spans="1:10" ht="63.75" x14ac:dyDescent="0.25">
      <c r="A71" s="5" t="s">
        <v>30</v>
      </c>
      <c r="B71" s="5">
        <v>530813</v>
      </c>
      <c r="C71" s="7" t="s">
        <v>184</v>
      </c>
      <c r="D71" s="7" t="s">
        <v>4</v>
      </c>
      <c r="E71" s="7" t="s">
        <v>169</v>
      </c>
      <c r="F71" s="7" t="s">
        <v>5</v>
      </c>
      <c r="G71" s="9">
        <v>19721.400000000001</v>
      </c>
      <c r="H71" s="10">
        <v>19180</v>
      </c>
      <c r="I71" s="10">
        <f t="shared" si="7"/>
        <v>2301.6</v>
      </c>
      <c r="J71" s="8">
        <f t="shared" si="8"/>
        <v>21481.599999999999</v>
      </c>
    </row>
    <row r="72" spans="1:10" ht="25.5" x14ac:dyDescent="0.25">
      <c r="A72" s="5" t="s">
        <v>30</v>
      </c>
      <c r="B72" s="5">
        <v>530410</v>
      </c>
      <c r="C72" s="7" t="s">
        <v>185</v>
      </c>
      <c r="D72" s="7" t="s">
        <v>4</v>
      </c>
      <c r="E72" s="7" t="s">
        <v>186</v>
      </c>
      <c r="F72" s="7" t="s">
        <v>5</v>
      </c>
      <c r="G72" s="9">
        <v>14468</v>
      </c>
      <c r="H72" s="10">
        <v>13455.24</v>
      </c>
      <c r="I72" s="10">
        <f t="shared" si="7"/>
        <v>1614.6288</v>
      </c>
      <c r="J72" s="8">
        <f t="shared" si="8"/>
        <v>15069.8688</v>
      </c>
    </row>
    <row r="73" spans="1:10" ht="25.5" x14ac:dyDescent="0.25">
      <c r="A73" s="5" t="s">
        <v>30</v>
      </c>
      <c r="B73" s="5">
        <v>530813</v>
      </c>
      <c r="C73" s="7" t="s">
        <v>187</v>
      </c>
      <c r="D73" s="7" t="s">
        <v>4</v>
      </c>
      <c r="E73" s="7" t="s">
        <v>188</v>
      </c>
      <c r="F73" s="7" t="s">
        <v>5</v>
      </c>
      <c r="G73" s="9">
        <v>50000</v>
      </c>
      <c r="H73" s="10">
        <v>39100</v>
      </c>
      <c r="I73" s="10">
        <f t="shared" si="7"/>
        <v>4692</v>
      </c>
      <c r="J73" s="8">
        <f t="shared" si="8"/>
        <v>43792</v>
      </c>
    </row>
    <row r="74" spans="1:10" ht="38.25" x14ac:dyDescent="0.25">
      <c r="A74" s="5" t="s">
        <v>34</v>
      </c>
      <c r="B74" s="5">
        <v>530803</v>
      </c>
      <c r="C74" s="7" t="s">
        <v>189</v>
      </c>
      <c r="D74" s="7" t="s">
        <v>4</v>
      </c>
      <c r="E74" s="7" t="s">
        <v>172</v>
      </c>
      <c r="F74" s="7" t="s">
        <v>5</v>
      </c>
      <c r="G74" s="9">
        <v>63467.17</v>
      </c>
      <c r="H74" s="10">
        <v>63467.17</v>
      </c>
      <c r="I74" s="10">
        <f t="shared" si="7"/>
        <v>7616.0603999999994</v>
      </c>
      <c r="J74" s="8">
        <f t="shared" si="8"/>
        <v>71083.2304</v>
      </c>
    </row>
    <row r="75" spans="1:10" ht="51" x14ac:dyDescent="0.25">
      <c r="A75" s="5" t="s">
        <v>30</v>
      </c>
      <c r="B75" s="5">
        <v>530813</v>
      </c>
      <c r="C75" s="7" t="s">
        <v>190</v>
      </c>
      <c r="D75" s="7" t="s">
        <v>4</v>
      </c>
      <c r="E75" s="7" t="s">
        <v>191</v>
      </c>
      <c r="F75" s="7" t="s">
        <v>5</v>
      </c>
      <c r="G75" s="9">
        <v>18750</v>
      </c>
      <c r="H75" s="10">
        <v>17160</v>
      </c>
      <c r="I75" s="10">
        <f t="shared" si="7"/>
        <v>2059.1999999999998</v>
      </c>
      <c r="J75" s="8">
        <f t="shared" si="8"/>
        <v>19219.2</v>
      </c>
    </row>
    <row r="76" spans="1:10" ht="25.5" x14ac:dyDescent="0.25">
      <c r="A76" s="5" t="s">
        <v>31</v>
      </c>
      <c r="B76" s="6"/>
      <c r="C76" s="7" t="s">
        <v>192</v>
      </c>
      <c r="D76" s="7" t="s">
        <v>4</v>
      </c>
      <c r="E76" s="7" t="s">
        <v>193</v>
      </c>
      <c r="F76" s="7" t="s">
        <v>5</v>
      </c>
      <c r="G76" s="9" t="s">
        <v>13</v>
      </c>
      <c r="H76" s="57"/>
      <c r="I76" s="8"/>
      <c r="J76" s="8"/>
    </row>
    <row r="77" spans="1:10" ht="63.75" x14ac:dyDescent="0.25">
      <c r="A77" s="5" t="s">
        <v>30</v>
      </c>
      <c r="B77" s="5">
        <v>530811</v>
      </c>
      <c r="C77" s="7" t="s">
        <v>194</v>
      </c>
      <c r="D77" s="7" t="s">
        <v>4</v>
      </c>
      <c r="E77" s="7" t="s">
        <v>93</v>
      </c>
      <c r="F77" s="7" t="s">
        <v>5</v>
      </c>
      <c r="G77" s="9">
        <v>85449.38</v>
      </c>
      <c r="H77" s="10">
        <v>68980</v>
      </c>
      <c r="I77" s="10">
        <f t="shared" ref="I77:I82" si="9">H77*0.12</f>
        <v>8277.6</v>
      </c>
      <c r="J77" s="8">
        <f t="shared" ref="J77:J82" si="10">H77+I77</f>
        <v>77257.600000000006</v>
      </c>
    </row>
    <row r="78" spans="1:10" ht="51" x14ac:dyDescent="0.25">
      <c r="A78" s="5" t="s">
        <v>34</v>
      </c>
      <c r="B78" s="5">
        <v>530813</v>
      </c>
      <c r="C78" s="7" t="s">
        <v>195</v>
      </c>
      <c r="D78" s="7" t="s">
        <v>4</v>
      </c>
      <c r="E78" s="7" t="s">
        <v>196</v>
      </c>
      <c r="F78" s="7" t="s">
        <v>5</v>
      </c>
      <c r="G78" s="9">
        <v>21750</v>
      </c>
      <c r="H78" s="10">
        <v>21750</v>
      </c>
      <c r="I78" s="10">
        <f t="shared" si="9"/>
        <v>2610</v>
      </c>
      <c r="J78" s="8">
        <f t="shared" si="10"/>
        <v>24360</v>
      </c>
    </row>
    <row r="79" spans="1:10" ht="25.5" x14ac:dyDescent="0.25">
      <c r="A79" s="5" t="s">
        <v>30</v>
      </c>
      <c r="B79" s="5">
        <v>530702</v>
      </c>
      <c r="C79" s="7" t="s">
        <v>197</v>
      </c>
      <c r="D79" s="7" t="s">
        <v>4</v>
      </c>
      <c r="E79" s="7" t="s">
        <v>198</v>
      </c>
      <c r="F79" s="7" t="s">
        <v>5</v>
      </c>
      <c r="G79" s="9">
        <v>17500</v>
      </c>
      <c r="H79" s="10">
        <v>16953</v>
      </c>
      <c r="I79" s="10">
        <f t="shared" si="9"/>
        <v>2034.36</v>
      </c>
      <c r="J79" s="8">
        <f t="shared" si="10"/>
        <v>18987.36</v>
      </c>
    </row>
    <row r="80" spans="1:10" ht="25.5" x14ac:dyDescent="0.25">
      <c r="A80" s="5" t="s">
        <v>30</v>
      </c>
      <c r="B80" s="5">
        <v>530105</v>
      </c>
      <c r="C80" s="7" t="s">
        <v>199</v>
      </c>
      <c r="D80" s="7" t="s">
        <v>4</v>
      </c>
      <c r="E80" s="7" t="s">
        <v>141</v>
      </c>
      <c r="F80" s="7" t="s">
        <v>5</v>
      </c>
      <c r="G80" s="9">
        <v>36497.68</v>
      </c>
      <c r="H80" s="10">
        <v>34307.82</v>
      </c>
      <c r="I80" s="10">
        <f t="shared" si="9"/>
        <v>4116.9384</v>
      </c>
      <c r="J80" s="8">
        <f t="shared" si="10"/>
        <v>38424.758399999999</v>
      </c>
    </row>
    <row r="81" spans="1:10" ht="51" x14ac:dyDescent="0.25">
      <c r="A81" s="5" t="s">
        <v>30</v>
      </c>
      <c r="B81" s="5">
        <v>530802</v>
      </c>
      <c r="C81" s="7" t="s">
        <v>201</v>
      </c>
      <c r="D81" s="7" t="s">
        <v>4</v>
      </c>
      <c r="E81" s="7" t="s">
        <v>202</v>
      </c>
      <c r="F81" s="7" t="s">
        <v>5</v>
      </c>
      <c r="G81" s="9">
        <v>38224</v>
      </c>
      <c r="H81" s="10">
        <v>35800</v>
      </c>
      <c r="I81" s="10">
        <f t="shared" si="9"/>
        <v>4296</v>
      </c>
      <c r="J81" s="8">
        <f t="shared" si="10"/>
        <v>40096</v>
      </c>
    </row>
    <row r="82" spans="1:10" ht="25.5" x14ac:dyDescent="0.25">
      <c r="A82" s="5" t="s">
        <v>30</v>
      </c>
      <c r="B82" s="5">
        <v>530813</v>
      </c>
      <c r="C82" s="7" t="s">
        <v>203</v>
      </c>
      <c r="D82" s="7" t="s">
        <v>4</v>
      </c>
      <c r="E82" s="7" t="s">
        <v>204</v>
      </c>
      <c r="F82" s="7" t="s">
        <v>5</v>
      </c>
      <c r="G82" s="9">
        <v>9700</v>
      </c>
      <c r="H82" s="10">
        <v>8315</v>
      </c>
      <c r="I82" s="10">
        <f t="shared" si="9"/>
        <v>997.8</v>
      </c>
      <c r="J82" s="8">
        <f t="shared" si="10"/>
        <v>9312.7999999999993</v>
      </c>
    </row>
    <row r="83" spans="1:10" ht="38.25" x14ac:dyDescent="0.25">
      <c r="A83" s="5"/>
      <c r="B83" s="5"/>
      <c r="C83" s="7" t="s">
        <v>205</v>
      </c>
      <c r="D83" s="7" t="s">
        <v>4</v>
      </c>
      <c r="E83" s="7" t="s">
        <v>206</v>
      </c>
      <c r="F83" s="7" t="s">
        <v>5</v>
      </c>
      <c r="G83" s="9" t="s">
        <v>13</v>
      </c>
      <c r="H83" s="57"/>
      <c r="I83" s="8"/>
      <c r="J83" s="8"/>
    </row>
    <row r="84" spans="1:10" ht="25.5" x14ac:dyDescent="0.25">
      <c r="A84" s="5" t="s">
        <v>30</v>
      </c>
      <c r="B84" s="5">
        <v>530417</v>
      </c>
      <c r="C84" s="7" t="s">
        <v>207</v>
      </c>
      <c r="D84" s="7" t="s">
        <v>4</v>
      </c>
      <c r="E84" s="7" t="s">
        <v>208</v>
      </c>
      <c r="F84" s="7" t="s">
        <v>5</v>
      </c>
      <c r="G84" s="9">
        <v>10568.97</v>
      </c>
      <c r="H84" s="10">
        <v>9934.83</v>
      </c>
      <c r="I84" s="10">
        <f>H84*0.12</f>
        <v>1192.1795999999999</v>
      </c>
      <c r="J84" s="8">
        <f>H84+I84</f>
        <v>11127.009599999999</v>
      </c>
    </row>
    <row r="85" spans="1:10" ht="25.5" x14ac:dyDescent="0.25">
      <c r="A85" s="5" t="s">
        <v>30</v>
      </c>
      <c r="B85" s="5">
        <v>530410</v>
      </c>
      <c r="C85" s="7" t="s">
        <v>209</v>
      </c>
      <c r="D85" s="7" t="s">
        <v>4</v>
      </c>
      <c r="E85" s="7" t="s">
        <v>210</v>
      </c>
      <c r="F85" s="7" t="s">
        <v>5</v>
      </c>
      <c r="G85" s="9">
        <v>14247.76</v>
      </c>
      <c r="H85" s="10">
        <v>13392.89</v>
      </c>
      <c r="I85" s="10">
        <f>H85*0.12</f>
        <v>1607.1467999999998</v>
      </c>
      <c r="J85" s="8">
        <f>H85+I85</f>
        <v>15000.0368</v>
      </c>
    </row>
    <row r="86" spans="1:10" ht="25.5" x14ac:dyDescent="0.25">
      <c r="A86" s="5" t="s">
        <v>31</v>
      </c>
      <c r="B86" s="5"/>
      <c r="C86" s="7" t="s">
        <v>211</v>
      </c>
      <c r="D86" s="7" t="s">
        <v>4</v>
      </c>
      <c r="E86" s="7" t="s">
        <v>212</v>
      </c>
      <c r="F86" s="7" t="s">
        <v>5</v>
      </c>
      <c r="G86" s="9" t="s">
        <v>13</v>
      </c>
      <c r="H86" s="57"/>
      <c r="I86" s="8"/>
      <c r="J86" s="8"/>
    </row>
    <row r="87" spans="1:10" ht="25.5" x14ac:dyDescent="0.25">
      <c r="A87" s="5" t="s">
        <v>42</v>
      </c>
      <c r="B87" s="5">
        <v>530403</v>
      </c>
      <c r="C87" s="7" t="s">
        <v>214</v>
      </c>
      <c r="D87" s="7" t="s">
        <v>4</v>
      </c>
      <c r="E87" s="7" t="s">
        <v>215</v>
      </c>
      <c r="F87" s="7" t="s">
        <v>5</v>
      </c>
      <c r="G87" s="9">
        <v>11457.14</v>
      </c>
      <c r="H87" s="10">
        <v>9975</v>
      </c>
      <c r="I87" s="10">
        <v>0</v>
      </c>
      <c r="J87" s="8">
        <f t="shared" ref="J87:J92" si="11">H87+I87</f>
        <v>9975</v>
      </c>
    </row>
    <row r="88" spans="1:10" ht="25.5" x14ac:dyDescent="0.25">
      <c r="A88" s="5" t="s">
        <v>30</v>
      </c>
      <c r="B88" s="5">
        <v>530410</v>
      </c>
      <c r="C88" s="7" t="s">
        <v>216</v>
      </c>
      <c r="D88" s="7" t="s">
        <v>4</v>
      </c>
      <c r="E88" s="7" t="s">
        <v>217</v>
      </c>
      <c r="F88" s="7" t="s">
        <v>5</v>
      </c>
      <c r="G88" s="9">
        <v>15178.57</v>
      </c>
      <c r="H88" s="10">
        <v>14267.86</v>
      </c>
      <c r="I88" s="10">
        <f>H88*0.12</f>
        <v>1712.1432</v>
      </c>
      <c r="J88" s="8">
        <f t="shared" si="11"/>
        <v>15980.003200000001</v>
      </c>
    </row>
    <row r="89" spans="1:10" ht="38.25" x14ac:dyDescent="0.25">
      <c r="A89" s="5" t="s">
        <v>222</v>
      </c>
      <c r="B89" s="5">
        <v>570201</v>
      </c>
      <c r="C89" s="7" t="s">
        <v>218</v>
      </c>
      <c r="D89" s="7" t="s">
        <v>4</v>
      </c>
      <c r="E89" s="7" t="s">
        <v>133</v>
      </c>
      <c r="F89" s="7" t="s">
        <v>5</v>
      </c>
      <c r="G89" s="9">
        <v>23713.02</v>
      </c>
      <c r="H89" s="10">
        <v>17946.939999999999</v>
      </c>
      <c r="I89" s="10">
        <f>H89*0.12</f>
        <v>2153.6327999999999</v>
      </c>
      <c r="J89" s="8">
        <f t="shared" si="11"/>
        <v>20100.572799999998</v>
      </c>
    </row>
    <row r="90" spans="1:10" ht="38.25" x14ac:dyDescent="0.25">
      <c r="A90" s="5" t="s">
        <v>34</v>
      </c>
      <c r="B90" s="5">
        <v>530410</v>
      </c>
      <c r="C90" s="7" t="s">
        <v>219</v>
      </c>
      <c r="D90" s="7" t="s">
        <v>4</v>
      </c>
      <c r="E90" s="7" t="s">
        <v>220</v>
      </c>
      <c r="F90" s="7" t="s">
        <v>5</v>
      </c>
      <c r="G90" s="9">
        <v>34400</v>
      </c>
      <c r="H90" s="10">
        <v>34400</v>
      </c>
      <c r="I90" s="10">
        <f>H90*0.12</f>
        <v>4128</v>
      </c>
      <c r="J90" s="8">
        <f t="shared" si="11"/>
        <v>38528</v>
      </c>
    </row>
    <row r="91" spans="1:10" ht="38.25" x14ac:dyDescent="0.25">
      <c r="A91" s="5" t="s">
        <v>30</v>
      </c>
      <c r="B91" s="5">
        <v>530410</v>
      </c>
      <c r="C91" s="7" t="s">
        <v>223</v>
      </c>
      <c r="D91" s="7" t="s">
        <v>4</v>
      </c>
      <c r="E91" s="7" t="s">
        <v>213</v>
      </c>
      <c r="F91" s="7" t="s">
        <v>5</v>
      </c>
      <c r="G91" s="9">
        <v>45978.25</v>
      </c>
      <c r="H91" s="10">
        <v>43219.56</v>
      </c>
      <c r="I91" s="10">
        <f>H91*0.12</f>
        <v>5186.3471999999992</v>
      </c>
      <c r="J91" s="8">
        <f t="shared" si="11"/>
        <v>48405.907199999994</v>
      </c>
    </row>
    <row r="92" spans="1:10" ht="51" x14ac:dyDescent="0.25">
      <c r="A92" s="5" t="s">
        <v>30</v>
      </c>
      <c r="B92" s="5">
        <v>530405</v>
      </c>
      <c r="C92" s="7" t="s">
        <v>224</v>
      </c>
      <c r="D92" s="7" t="s">
        <v>4</v>
      </c>
      <c r="E92" s="7" t="s">
        <v>225</v>
      </c>
      <c r="F92" s="7" t="s">
        <v>5</v>
      </c>
      <c r="G92" s="9">
        <v>25714.16</v>
      </c>
      <c r="H92" s="10">
        <v>17900</v>
      </c>
      <c r="I92" s="10">
        <f>H92*0.12</f>
        <v>2148</v>
      </c>
      <c r="J92" s="8">
        <f t="shared" si="11"/>
        <v>20048</v>
      </c>
    </row>
    <row r="93" spans="1:10" ht="25.5" x14ac:dyDescent="0.25">
      <c r="A93" s="5" t="s">
        <v>31</v>
      </c>
      <c r="B93" s="6"/>
      <c r="C93" s="7" t="s">
        <v>226</v>
      </c>
      <c r="D93" s="7" t="s">
        <v>4</v>
      </c>
      <c r="E93" s="7" t="s">
        <v>227</v>
      </c>
      <c r="F93" s="7" t="s">
        <v>5</v>
      </c>
      <c r="G93" s="9" t="s">
        <v>13</v>
      </c>
      <c r="H93" s="57"/>
      <c r="I93" s="8"/>
      <c r="J93" s="8"/>
    </row>
    <row r="94" spans="1:10" ht="38.25" x14ac:dyDescent="0.25">
      <c r="A94" s="5" t="s">
        <v>34</v>
      </c>
      <c r="B94" s="5">
        <v>530410</v>
      </c>
      <c r="C94" s="7" t="s">
        <v>228</v>
      </c>
      <c r="D94" s="7" t="s">
        <v>4</v>
      </c>
      <c r="E94" s="7" t="s">
        <v>221</v>
      </c>
      <c r="F94" s="7" t="s">
        <v>5</v>
      </c>
      <c r="G94" s="9">
        <v>73705.94</v>
      </c>
      <c r="H94" s="10">
        <v>73705.94</v>
      </c>
      <c r="I94" s="10">
        <f t="shared" ref="I94:I102" si="12">H94*0.12</f>
        <v>8844.7127999999993</v>
      </c>
      <c r="J94" s="8">
        <f t="shared" ref="J94:J102" si="13">H94+I94</f>
        <v>82550.652799999996</v>
      </c>
    </row>
    <row r="95" spans="1:10" ht="38.25" x14ac:dyDescent="0.25">
      <c r="A95" s="5" t="s">
        <v>34</v>
      </c>
      <c r="B95" s="5">
        <v>530803</v>
      </c>
      <c r="C95" s="7" t="s">
        <v>229</v>
      </c>
      <c r="D95" s="7" t="s">
        <v>4</v>
      </c>
      <c r="E95" s="7" t="s">
        <v>230</v>
      </c>
      <c r="F95" s="7" t="s">
        <v>5</v>
      </c>
      <c r="G95" s="9">
        <v>23490.39</v>
      </c>
      <c r="H95" s="10">
        <v>23490.39</v>
      </c>
      <c r="I95" s="10">
        <f t="shared" si="12"/>
        <v>2818.8467999999998</v>
      </c>
      <c r="J95" s="8">
        <f t="shared" si="13"/>
        <v>26309.236799999999</v>
      </c>
    </row>
    <row r="96" spans="1:10" ht="25.5" x14ac:dyDescent="0.25">
      <c r="A96" s="5" t="s">
        <v>34</v>
      </c>
      <c r="B96" s="5">
        <v>530803</v>
      </c>
      <c r="C96" s="7" t="s">
        <v>231</v>
      </c>
      <c r="D96" s="7" t="s">
        <v>4</v>
      </c>
      <c r="E96" s="7" t="s">
        <v>26</v>
      </c>
      <c r="F96" s="7" t="s">
        <v>5</v>
      </c>
      <c r="G96" s="9">
        <v>22961.01</v>
      </c>
      <c r="H96" s="10">
        <v>22961.01</v>
      </c>
      <c r="I96" s="10">
        <f t="shared" si="12"/>
        <v>2755.3211999999999</v>
      </c>
      <c r="J96" s="8">
        <f t="shared" si="13"/>
        <v>25716.331199999997</v>
      </c>
    </row>
    <row r="97" spans="1:10" ht="25.5" x14ac:dyDescent="0.25">
      <c r="A97" s="5" t="s">
        <v>30</v>
      </c>
      <c r="B97" s="5">
        <v>840104</v>
      </c>
      <c r="C97" s="7" t="s">
        <v>232</v>
      </c>
      <c r="D97" s="7" t="s">
        <v>4</v>
      </c>
      <c r="E97" s="7" t="s">
        <v>233</v>
      </c>
      <c r="F97" s="7" t="s">
        <v>5</v>
      </c>
      <c r="G97" s="9">
        <v>30800</v>
      </c>
      <c r="H97" s="10">
        <v>28952</v>
      </c>
      <c r="I97" s="10">
        <f t="shared" si="12"/>
        <v>3474.24</v>
      </c>
      <c r="J97" s="8">
        <f t="shared" si="13"/>
        <v>32426.239999999998</v>
      </c>
    </row>
    <row r="98" spans="1:10" ht="38.25" x14ac:dyDescent="0.25">
      <c r="A98" s="5" t="s">
        <v>30</v>
      </c>
      <c r="B98" s="5">
        <v>530803</v>
      </c>
      <c r="C98" s="7" t="s">
        <v>234</v>
      </c>
      <c r="D98" s="7" t="s">
        <v>4</v>
      </c>
      <c r="E98" s="7" t="s">
        <v>235</v>
      </c>
      <c r="F98" s="7" t="s">
        <v>5</v>
      </c>
      <c r="G98" s="9">
        <v>70371.98</v>
      </c>
      <c r="H98" s="10">
        <v>64742.22</v>
      </c>
      <c r="I98" s="10">
        <f t="shared" si="12"/>
        <v>7769.0663999999997</v>
      </c>
      <c r="J98" s="10">
        <f t="shared" si="13"/>
        <v>72511.286399999997</v>
      </c>
    </row>
    <row r="99" spans="1:10" ht="63.75" x14ac:dyDescent="0.25">
      <c r="A99" s="5" t="s">
        <v>30</v>
      </c>
      <c r="B99" s="5">
        <v>530203</v>
      </c>
      <c r="C99" s="7" t="s">
        <v>236</v>
      </c>
      <c r="D99" s="7" t="s">
        <v>4</v>
      </c>
      <c r="E99" s="7" t="s">
        <v>237</v>
      </c>
      <c r="F99" s="7" t="s">
        <v>5</v>
      </c>
      <c r="G99" s="9">
        <v>15763.25</v>
      </c>
      <c r="H99" s="10">
        <v>10000</v>
      </c>
      <c r="I99" s="10">
        <f t="shared" si="12"/>
        <v>1200</v>
      </c>
      <c r="J99" s="10">
        <f t="shared" si="13"/>
        <v>11200</v>
      </c>
    </row>
    <row r="100" spans="1:10" ht="38.25" x14ac:dyDescent="0.25">
      <c r="A100" s="5" t="s">
        <v>30</v>
      </c>
      <c r="B100" s="5">
        <v>840104</v>
      </c>
      <c r="C100" s="7" t="s">
        <v>238</v>
      </c>
      <c r="D100" s="7" t="s">
        <v>4</v>
      </c>
      <c r="E100" s="7" t="s">
        <v>239</v>
      </c>
      <c r="F100" s="7" t="s">
        <v>5</v>
      </c>
      <c r="G100" s="9">
        <v>10276.780000000001</v>
      </c>
      <c r="H100" s="10">
        <v>9660.17</v>
      </c>
      <c r="I100" s="10">
        <f t="shared" si="12"/>
        <v>1159.2203999999999</v>
      </c>
      <c r="J100" s="8">
        <f t="shared" si="13"/>
        <v>10819.3904</v>
      </c>
    </row>
    <row r="101" spans="1:10" ht="25.5" x14ac:dyDescent="0.25">
      <c r="A101" s="5" t="s">
        <v>30</v>
      </c>
      <c r="B101" s="5">
        <v>530404</v>
      </c>
      <c r="C101" s="7" t="s">
        <v>240</v>
      </c>
      <c r="D101" s="7" t="s">
        <v>4</v>
      </c>
      <c r="E101" s="7" t="s">
        <v>162</v>
      </c>
      <c r="F101" s="7" t="s">
        <v>5</v>
      </c>
      <c r="G101" s="9">
        <v>22321.43</v>
      </c>
      <c r="H101" s="10">
        <v>22098.2</v>
      </c>
      <c r="I101" s="10">
        <f t="shared" si="12"/>
        <v>2651.7840000000001</v>
      </c>
      <c r="J101" s="8">
        <f t="shared" si="13"/>
        <v>24749.984</v>
      </c>
    </row>
    <row r="102" spans="1:10" ht="51" x14ac:dyDescent="0.25">
      <c r="A102" s="5" t="s">
        <v>30</v>
      </c>
      <c r="B102" s="5">
        <v>840104</v>
      </c>
      <c r="C102" s="7" t="s">
        <v>241</v>
      </c>
      <c r="D102" s="7" t="s">
        <v>4</v>
      </c>
      <c r="E102" s="7" t="s">
        <v>242</v>
      </c>
      <c r="F102" s="7" t="s">
        <v>5</v>
      </c>
      <c r="G102" s="9">
        <v>13708.78</v>
      </c>
      <c r="H102" s="10">
        <v>13400</v>
      </c>
      <c r="I102" s="10">
        <f t="shared" si="12"/>
        <v>1608</v>
      </c>
      <c r="J102" s="8">
        <f t="shared" si="13"/>
        <v>15008</v>
      </c>
    </row>
    <row r="103" spans="1:10" ht="25.5" x14ac:dyDescent="0.25">
      <c r="A103" s="5" t="s">
        <v>31</v>
      </c>
      <c r="B103" s="6"/>
      <c r="C103" s="7" t="s">
        <v>243</v>
      </c>
      <c r="D103" s="7" t="s">
        <v>4</v>
      </c>
      <c r="E103" s="7" t="s">
        <v>200</v>
      </c>
      <c r="F103" s="7" t="s">
        <v>5</v>
      </c>
      <c r="G103" s="9" t="s">
        <v>13</v>
      </c>
      <c r="H103" s="57"/>
      <c r="I103" s="8"/>
      <c r="J103" s="8"/>
    </row>
    <row r="104" spans="1:10" ht="63.75" x14ac:dyDescent="0.25">
      <c r="A104" s="5" t="s">
        <v>34</v>
      </c>
      <c r="B104" s="5">
        <v>530410</v>
      </c>
      <c r="C104" s="7" t="s">
        <v>244</v>
      </c>
      <c r="D104" s="7" t="s">
        <v>4</v>
      </c>
      <c r="E104" s="7" t="s">
        <v>245</v>
      </c>
      <c r="F104" s="7" t="s">
        <v>5</v>
      </c>
      <c r="G104" s="9">
        <v>81855.55</v>
      </c>
      <c r="H104" s="10">
        <v>81855.55</v>
      </c>
      <c r="I104" s="10">
        <f t="shared" ref="I104:I111" si="14">H104*0.12</f>
        <v>9822.6659999999993</v>
      </c>
      <c r="J104" s="8">
        <f t="shared" ref="J104:J111" si="15">H104+I104</f>
        <v>91678.216</v>
      </c>
    </row>
    <row r="105" spans="1:10" ht="25.5" x14ac:dyDescent="0.25">
      <c r="A105" s="5" t="s">
        <v>30</v>
      </c>
      <c r="B105" s="5">
        <v>530404</v>
      </c>
      <c r="C105" s="7" t="s">
        <v>247</v>
      </c>
      <c r="D105" s="7" t="s">
        <v>4</v>
      </c>
      <c r="E105" s="7" t="s">
        <v>248</v>
      </c>
      <c r="F105" s="7" t="s">
        <v>5</v>
      </c>
      <c r="G105" s="9">
        <v>30057.5</v>
      </c>
      <c r="H105" s="10">
        <v>28554.62</v>
      </c>
      <c r="I105" s="10">
        <f t="shared" si="14"/>
        <v>3426.5543999999995</v>
      </c>
      <c r="J105" s="8">
        <f t="shared" si="15"/>
        <v>31981.1744</v>
      </c>
    </row>
    <row r="106" spans="1:10" ht="38.25" x14ac:dyDescent="0.25">
      <c r="A106" s="5" t="s">
        <v>30</v>
      </c>
      <c r="B106" s="5">
        <v>530813</v>
      </c>
      <c r="C106" s="7" t="s">
        <v>249</v>
      </c>
      <c r="D106" s="7" t="s">
        <v>4</v>
      </c>
      <c r="E106" s="7" t="s">
        <v>250</v>
      </c>
      <c r="F106" s="7" t="s">
        <v>5</v>
      </c>
      <c r="G106" s="9">
        <v>26782</v>
      </c>
      <c r="H106" s="10">
        <v>25440</v>
      </c>
      <c r="I106" s="10">
        <f t="shared" si="14"/>
        <v>3052.7999999999997</v>
      </c>
      <c r="J106" s="8">
        <f t="shared" si="15"/>
        <v>28492.799999999999</v>
      </c>
    </row>
    <row r="107" spans="1:10" ht="25.5" x14ac:dyDescent="0.25">
      <c r="A107" s="5" t="s">
        <v>34</v>
      </c>
      <c r="B107" s="5">
        <v>530417</v>
      </c>
      <c r="C107" s="7" t="s">
        <v>251</v>
      </c>
      <c r="D107" s="7" t="s">
        <v>4</v>
      </c>
      <c r="E107" s="7" t="s">
        <v>252</v>
      </c>
      <c r="F107" s="7" t="s">
        <v>253</v>
      </c>
      <c r="G107" s="9">
        <v>22321.43</v>
      </c>
      <c r="H107" s="10">
        <v>22321.43</v>
      </c>
      <c r="I107" s="10">
        <f t="shared" si="14"/>
        <v>2678.5715999999998</v>
      </c>
      <c r="J107" s="8">
        <f t="shared" si="15"/>
        <v>25000.0016</v>
      </c>
    </row>
    <row r="108" spans="1:10" ht="38.25" x14ac:dyDescent="0.25">
      <c r="A108" s="5" t="s">
        <v>34</v>
      </c>
      <c r="B108" s="5">
        <v>530802</v>
      </c>
      <c r="C108" s="7" t="s">
        <v>254</v>
      </c>
      <c r="D108" s="7" t="s">
        <v>4</v>
      </c>
      <c r="E108" s="7" t="s">
        <v>246</v>
      </c>
      <c r="F108" s="7" t="s">
        <v>5</v>
      </c>
      <c r="G108" s="9">
        <v>69726.7</v>
      </c>
      <c r="H108" s="10">
        <v>69726.7</v>
      </c>
      <c r="I108" s="10">
        <f t="shared" si="14"/>
        <v>8367.2039999999997</v>
      </c>
      <c r="J108" s="8">
        <f t="shared" si="15"/>
        <v>78093.903999999995</v>
      </c>
    </row>
    <row r="109" spans="1:10" ht="25.5" x14ac:dyDescent="0.25">
      <c r="A109" s="5" t="s">
        <v>34</v>
      </c>
      <c r="B109" s="5">
        <v>530803</v>
      </c>
      <c r="C109" s="7" t="s">
        <v>255</v>
      </c>
      <c r="D109" s="7" t="s">
        <v>4</v>
      </c>
      <c r="E109" s="7" t="s">
        <v>256</v>
      </c>
      <c r="F109" s="7" t="s">
        <v>5</v>
      </c>
      <c r="G109" s="9">
        <v>10740.7</v>
      </c>
      <c r="H109" s="10">
        <v>10740.7</v>
      </c>
      <c r="I109" s="10">
        <f t="shared" si="14"/>
        <v>1288.884</v>
      </c>
      <c r="J109" s="8">
        <f t="shared" si="15"/>
        <v>12029.584000000001</v>
      </c>
    </row>
    <row r="110" spans="1:10" ht="51" x14ac:dyDescent="0.25">
      <c r="A110" s="5" t="s">
        <v>34</v>
      </c>
      <c r="B110" s="5">
        <v>530410</v>
      </c>
      <c r="C110" s="7" t="s">
        <v>258</v>
      </c>
      <c r="D110" s="7" t="s">
        <v>4</v>
      </c>
      <c r="E110" s="7" t="s">
        <v>259</v>
      </c>
      <c r="F110" s="7" t="s">
        <v>5</v>
      </c>
      <c r="G110" s="9">
        <v>369214.66</v>
      </c>
      <c r="H110" s="10">
        <v>369214.66</v>
      </c>
      <c r="I110" s="10">
        <f t="shared" si="14"/>
        <v>44305.759199999993</v>
      </c>
      <c r="J110" s="8">
        <f t="shared" si="15"/>
        <v>413520.41919999995</v>
      </c>
    </row>
    <row r="111" spans="1:10" ht="25.5" x14ac:dyDescent="0.25">
      <c r="A111" s="5" t="s">
        <v>30</v>
      </c>
      <c r="B111" s="5">
        <v>840107</v>
      </c>
      <c r="C111" s="7" t="s">
        <v>260</v>
      </c>
      <c r="D111" s="7" t="s">
        <v>4</v>
      </c>
      <c r="E111" s="7" t="s">
        <v>261</v>
      </c>
      <c r="F111" s="7" t="s">
        <v>5</v>
      </c>
      <c r="G111" s="9">
        <v>17000</v>
      </c>
      <c r="H111" s="10">
        <v>16116</v>
      </c>
      <c r="I111" s="10">
        <f t="shared" si="14"/>
        <v>1933.9199999999998</v>
      </c>
      <c r="J111" s="8">
        <f t="shared" si="15"/>
        <v>18049.919999999998</v>
      </c>
    </row>
    <row r="112" spans="1:10" ht="25.5" x14ac:dyDescent="0.25">
      <c r="A112" s="5" t="s">
        <v>31</v>
      </c>
      <c r="B112" s="6"/>
      <c r="C112" s="7" t="s">
        <v>262</v>
      </c>
      <c r="D112" s="7" t="s">
        <v>4</v>
      </c>
      <c r="E112" s="7" t="s">
        <v>263</v>
      </c>
      <c r="F112" s="7" t="s">
        <v>5</v>
      </c>
      <c r="G112" s="9" t="s">
        <v>13</v>
      </c>
      <c r="H112" s="57"/>
      <c r="I112" s="8"/>
      <c r="J112" s="8"/>
    </row>
    <row r="113" spans="1:10" ht="25.5" x14ac:dyDescent="0.25">
      <c r="A113" s="5" t="s">
        <v>34</v>
      </c>
      <c r="B113" s="5">
        <v>530410</v>
      </c>
      <c r="C113" s="7" t="s">
        <v>264</v>
      </c>
      <c r="D113" s="7" t="s">
        <v>4</v>
      </c>
      <c r="E113" s="7" t="s">
        <v>265</v>
      </c>
      <c r="F113" s="7" t="s">
        <v>5</v>
      </c>
      <c r="G113" s="9">
        <v>424882.49</v>
      </c>
      <c r="H113" s="10">
        <v>424882.49</v>
      </c>
      <c r="I113" s="10">
        <f t="shared" ref="I113:I118" si="16">H113*0.12</f>
        <v>50985.898799999995</v>
      </c>
      <c r="J113" s="8">
        <f t="shared" ref="J113:J118" si="17">H113+I113</f>
        <v>475868.38879999996</v>
      </c>
    </row>
    <row r="114" spans="1:10" ht="63.75" x14ac:dyDescent="0.25">
      <c r="A114" s="5" t="s">
        <v>34</v>
      </c>
      <c r="B114" s="5">
        <v>530410</v>
      </c>
      <c r="C114" s="7" t="s">
        <v>266</v>
      </c>
      <c r="D114" s="7" t="s">
        <v>4</v>
      </c>
      <c r="E114" s="7" t="s">
        <v>267</v>
      </c>
      <c r="F114" s="7" t="s">
        <v>5</v>
      </c>
      <c r="G114" s="9">
        <v>923480.4</v>
      </c>
      <c r="H114" s="10">
        <v>923480.4</v>
      </c>
      <c r="I114" s="10">
        <f t="shared" si="16"/>
        <v>110817.648</v>
      </c>
      <c r="J114" s="8">
        <f t="shared" si="17"/>
        <v>1034298.0480000001</v>
      </c>
    </row>
    <row r="115" spans="1:10" ht="51" x14ac:dyDescent="0.25">
      <c r="A115" s="5" t="s">
        <v>30</v>
      </c>
      <c r="B115" s="5">
        <v>840104</v>
      </c>
      <c r="C115" s="7" t="s">
        <v>268</v>
      </c>
      <c r="D115" s="7" t="s">
        <v>4</v>
      </c>
      <c r="E115" s="7" t="s">
        <v>269</v>
      </c>
      <c r="F115" s="7" t="s">
        <v>5</v>
      </c>
      <c r="G115" s="9">
        <v>31450</v>
      </c>
      <c r="H115" s="10">
        <v>26400</v>
      </c>
      <c r="I115" s="10">
        <f t="shared" si="16"/>
        <v>3168</v>
      </c>
      <c r="J115" s="8">
        <f t="shared" si="17"/>
        <v>29568</v>
      </c>
    </row>
    <row r="116" spans="1:10" ht="51" x14ac:dyDescent="0.25">
      <c r="A116" s="5" t="s">
        <v>34</v>
      </c>
      <c r="B116" s="5">
        <v>530405</v>
      </c>
      <c r="C116" s="7" t="s">
        <v>270</v>
      </c>
      <c r="D116" s="7" t="s">
        <v>4</v>
      </c>
      <c r="E116" s="7" t="s">
        <v>271</v>
      </c>
      <c r="F116" s="7" t="s">
        <v>5</v>
      </c>
      <c r="G116" s="9">
        <v>955350.78</v>
      </c>
      <c r="H116" s="10">
        <v>955350.78</v>
      </c>
      <c r="I116" s="10">
        <f t="shared" si="16"/>
        <v>114642.09359999999</v>
      </c>
      <c r="J116" s="8">
        <f t="shared" si="17"/>
        <v>1069992.8736</v>
      </c>
    </row>
    <row r="117" spans="1:10" ht="38.25" x14ac:dyDescent="0.25">
      <c r="A117" s="5" t="s">
        <v>30</v>
      </c>
      <c r="B117" s="5">
        <v>840107</v>
      </c>
      <c r="C117" s="7" t="s">
        <v>272</v>
      </c>
      <c r="D117" s="7" t="s">
        <v>4</v>
      </c>
      <c r="E117" s="7" t="s">
        <v>257</v>
      </c>
      <c r="F117" s="7" t="s">
        <v>5</v>
      </c>
      <c r="G117" s="9">
        <v>8500</v>
      </c>
      <c r="H117" s="10">
        <v>8066.5</v>
      </c>
      <c r="I117" s="10">
        <f t="shared" si="16"/>
        <v>967.98</v>
      </c>
      <c r="J117" s="8">
        <f t="shared" si="17"/>
        <v>9034.48</v>
      </c>
    </row>
    <row r="118" spans="1:10" ht="38.25" x14ac:dyDescent="0.25">
      <c r="A118" s="5" t="s">
        <v>34</v>
      </c>
      <c r="B118" s="5">
        <v>530405</v>
      </c>
      <c r="C118" s="7" t="s">
        <v>273</v>
      </c>
      <c r="D118" s="7" t="s">
        <v>4</v>
      </c>
      <c r="E118" s="7" t="s">
        <v>274</v>
      </c>
      <c r="F118" s="7" t="s">
        <v>5</v>
      </c>
      <c r="G118" s="10">
        <v>3826530.62</v>
      </c>
      <c r="H118" s="10">
        <v>3826530.62</v>
      </c>
      <c r="I118" s="10">
        <f t="shared" si="16"/>
        <v>459183.67440000002</v>
      </c>
      <c r="J118" s="8">
        <f t="shared" si="17"/>
        <v>4285714.2944</v>
      </c>
    </row>
    <row r="119" spans="1:10" x14ac:dyDescent="0.25">
      <c r="C119" s="22"/>
      <c r="D119" s="23"/>
      <c r="E119" s="23"/>
      <c r="F119" s="23"/>
      <c r="G119" s="23"/>
      <c r="H119" s="24"/>
      <c r="I119" s="1"/>
    </row>
    <row r="120" spans="1:10" x14ac:dyDescent="0.25">
      <c r="D120" s="58"/>
      <c r="E120" s="58"/>
      <c r="F120" s="2"/>
      <c r="G120" s="2"/>
      <c r="H120" s="2"/>
      <c r="I120" s="2"/>
      <c r="J120" s="2"/>
    </row>
    <row r="121" spans="1:10" x14ac:dyDescent="0.25">
      <c r="D121" s="58"/>
      <c r="E121" s="58"/>
      <c r="F121" s="2"/>
      <c r="G121" s="2"/>
      <c r="H121" s="2"/>
      <c r="I121" s="2"/>
      <c r="J121" s="2"/>
    </row>
    <row r="122" spans="1:10" x14ac:dyDescent="0.25">
      <c r="D122" s="58"/>
      <c r="E122" s="58"/>
      <c r="F122" s="2"/>
      <c r="G122" s="2"/>
      <c r="H122" s="2"/>
      <c r="I122" s="2"/>
      <c r="J122" s="2"/>
    </row>
    <row r="123" spans="1:10" x14ac:dyDescent="0.25">
      <c r="D123" s="58"/>
      <c r="E123" s="58"/>
      <c r="F123" s="2"/>
      <c r="G123" s="2"/>
      <c r="H123" s="2"/>
      <c r="I123" s="2"/>
      <c r="J123" s="2"/>
    </row>
    <row r="124" spans="1:10" x14ac:dyDescent="0.25">
      <c r="D124" s="58"/>
      <c r="E124" s="58"/>
      <c r="F124" s="2"/>
      <c r="G124" s="2"/>
      <c r="H124" s="2"/>
      <c r="I124" s="2"/>
      <c r="J124" s="2"/>
    </row>
  </sheetData>
  <autoFilter ref="A1:J118">
    <filterColumn colId="0">
      <filters>
        <filter val="Contratacion Directa"/>
        <filter val="Cotizacion"/>
        <filter val="Licitacion de Seguros"/>
        <filter val="Licitacion Seguros"/>
        <filter val="Lista corta"/>
        <filter val="Menor cuantia"/>
        <filter val="Publicacion Especial"/>
        <filter val="Regimen Especial"/>
        <filter val="Subasta Inversa"/>
      </filters>
    </filterColumn>
  </autoFilter>
  <hyperlinks>
    <hyperlink ref="C2" r:id="rId1" display="https://www.compraspublicas.gob.ec/ProcesoContratacion/compras/PC/informacionProcesoContratacion2.cpe?idSoliCompra=CXUVupnGmV-ikitPrsh9GxNhubTfOkMvbhBKEMk89xI,"/>
    <hyperlink ref="C6" r:id="rId2" display="https://www.compraspublicas.gob.ec/ProcesoContratacion/compras/PC/informacionProcesoContratacion2.cpe?idSoliCompra=reeidzJ-U2dxcXRIwr7dBMrszVYvSJZka9GvMgnKehI,"/>
    <hyperlink ref="C7" r:id="rId3" display="https://www.compraspublicas.gob.ec/ProcesoContratacion/compras/PC/informacionProcesoContratacion2.cpe?idSoliCompra=C-uLBoUryfBu5qLTP_Ohgom5Rwg5VUHu53zF22ZBdgc,"/>
    <hyperlink ref="C8" r:id="rId4" display="https://www.compraspublicas.gob.ec/ProcesoContratacion/compras/PC/informacionProcesoContratacion2.cpe?idSoliCompra=vS1CCNZLlliNWKyJEHe56jc0L3AfNhmlC4Xgyb1k31c,"/>
    <hyperlink ref="C9" r:id="rId5" display="https://www.compraspublicas.gob.ec/ProcesoContratacion/compras/PC/informacionProcesoContratacion2.cpe?idSoliCompra=oXlWtexDSUvIQAHfqPkVzycykxJL3R-el-Ptw81-dYw,"/>
    <hyperlink ref="C10" r:id="rId6" display="https://www.compraspublicas.gob.ec/ProcesoContratacion/compras/PC/informacionProcesoContratacion2.cpe?idSoliCompra=TGoKUXDaK5c9tVdSOHNZUySL8KF119f7qerjZmwU5eg,"/>
    <hyperlink ref="C13" r:id="rId7" display="https://www.compraspublicas.gob.ec/ProcesoContratacion/compras/PC/informacionProcesoContratacion2.cpe?idSoliCompra=kmFG2YsDG3EdOfsaO8u2fWJI9PfykONsSVcDe2jFg2g,"/>
    <hyperlink ref="C16" r:id="rId8" display="https://www.compraspublicas.gob.ec/ProcesoContratacion/compras/SC/sci.cpe?idSoliCompra=Galy7dE3TgaahRCbEDkgm9e1gxDP7Y_aIWlxDmGR0V4,"/>
    <hyperlink ref="C18" r:id="rId9" display="https://www.compraspublicas.gob.ec/ProcesoContratacion/compras/PC/informacionProcesoContratacion2.cpe?idSoliCompra=LcGI1Ouhh0vlQFb3z00pRP9yxqMfYBHDkfKzPCSxqVs,"/>
    <hyperlink ref="C19" r:id="rId10" display="https://www.compraspublicas.gob.ec/ProcesoContratacion/compras/PC/informacionProcesoContratacion2.cpe?idSoliCompra=MSjp68OkCchgatGKq5kS53G2O-YyN5HT899rTNihGFk,"/>
    <hyperlink ref="C22" r:id="rId11" display="https://www.compraspublicas.gob.ec/ProcesoContratacion/compras/PC/informacionProcesoContratacion2.cpe?idSoliCompra=--idZMzShK1NeQNxj5ycRnAidCsvPdw4FazZMhEt2lw,"/>
    <hyperlink ref="C24" r:id="rId12" display="https://www.compraspublicas.gob.ec/ProcesoContratacion/compras/PC/informacionProcesoContratacion2.cpe?idSoliCompra=cUgCB-9tDbqMmcG2rR5O5dcQoMTFgSEENSCT7zTzBXg,"/>
    <hyperlink ref="C25" r:id="rId13" display="https://www.compraspublicas.gob.ec/ProcesoContratacion/compras/PC/informacionProcesoContratacion2.cpe?idSoliCompra=Xbg1jvmFjXrFiXjUi6kX14OXPTz25A94puZ2rfQuNZQ,"/>
    <hyperlink ref="C26" r:id="rId14" display="https://www.compraspublicas.gob.ec/ProcesoContratacion/compras/PC/informacionProcesoContratacion2.cpe?idSoliCompra=4DZu6Hv1a7F0G0KZFKhGuEjrfYriPnqWoxqVAwAg5hk,"/>
    <hyperlink ref="C30" r:id="rId15" display="https://www.compraspublicas.gob.ec/ProcesoContratacion/compras/PC/informacionProcesoContratacion2.cpe?idSoliCompra=eFJA_T2HbsJMPhQTCaz5SWwxjavLSilf4SQsFHPzHS8,"/>
    <hyperlink ref="C31" r:id="rId16" display="https://www.compraspublicas.gob.ec/ProcesoContratacion/compras/PC/informacionProcesoContratacion2.cpe?idSoliCompra=BTNYkboFULvHyE0EfA7vaARrp6aENPy8frwH-vLoUmA,"/>
    <hyperlink ref="C32" r:id="rId17" display="https://www.compraspublicas.gob.ec/ProcesoContratacion/compras/PC/informacionProcesoContratacion2.cpe?idSoliCompra=NJxVypgSXd0UIDu5nqv-cC-RS089Pj9cBGVhe3UjAMg,"/>
    <hyperlink ref="C37" r:id="rId18" display="https://www.compraspublicas.gob.ec/ProcesoContratacion/compras/PC/informacionProcesoContratacion2.cpe?idSoliCompra=sS_SNik4WDNxA8u-TVemHMvUJawSe47w-Cwz290ZlR0,"/>
    <hyperlink ref="C38" r:id="rId19" display="https://www.compraspublicas.gob.ec/ProcesoContratacion/compras/PC/informacionProcesoContratacion2.cpe?idSoliCompra=okiAhvs2XPGPM4_UqPZSKgCNeDPNpabE7fo35HQTMs0,"/>
    <hyperlink ref="C42" r:id="rId20" display="https://www.compraspublicas.gob.ec/ProcesoContratacion/compras/PC/informacionProcesoContratacion2.cpe?idSoliCompra=yrrY0nPTbNv6O9Jq9_ggGgdzUEJRwqoIA9hu3dxWZ54,"/>
    <hyperlink ref="C43" r:id="rId21" display="https://www.compraspublicas.gob.ec/ProcesoContratacion/compras/PC/informacionProcesoContratacion2.cpe?idSoliCompra=vUELR3ZPbqLbmTX-nfksMuaocaDOowTDhnk79vLqiYQ,"/>
    <hyperlink ref="C44" r:id="rId22" display="https://www.compraspublicas.gob.ec/ProcesoContratacion/compras/PC/informacionProcesoContratacion2.cpe?idSoliCompra=n18yb0WY3pf4vdiRWThOVhS9yXsgFePAkjspHEnUZaA,"/>
    <hyperlink ref="C45" r:id="rId23" display="https://www.compraspublicas.gob.ec/ProcesoContratacion/compras/PC/informacionProcesoContratacion2.cpe?idSoliCompra=czm6U3FMrEt9ZVceZPue--ENPdny3O6bvtWgRfxsRYc,"/>
    <hyperlink ref="C46" r:id="rId24" display="https://www.compraspublicas.gob.ec/ProcesoContratacion/compras/PC/informacionProcesoContratacion2.cpe?idSoliCompra=bRI1cXZWBarf7l54WnXpqhq_vo3Hpp_k1wK2N1cB9gk,"/>
    <hyperlink ref="C47" r:id="rId25" display="https://www.compraspublicas.gob.ec/ProcesoContratacion/compras/PC/informacionProcesoContratacion2.cpe?idSoliCompra=JK5ceDojvOWxcDlm8tIP1AEZLwYWTpg2e1eZvOec5hE,"/>
    <hyperlink ref="C50" r:id="rId26" display="https://www.compraspublicas.gob.ec/ProcesoContratacion/compras/PC/informacionProcesoContratacion2.cpe?idSoliCompra=nggoO0e0PY8SP7gxN5sZAssP__hTde9Z7XijWiLMUpc,"/>
    <hyperlink ref="C51" r:id="rId27" display="https://www.compraspublicas.gob.ec/ProcesoContratacion/compras/PC/informacionProcesoContratacion2.cpe?idSoliCompra=PfSS5akirBqf9HQH9sGGw1OSTBByN1CF_mBhqhA1u7g,"/>
    <hyperlink ref="C54" r:id="rId28" display="https://www.compraspublicas.gob.ec/ProcesoContratacion/compras/PC/informacionProcesoContratacion2.cpe?idSoliCompra=--Kn_FDKXRMudyVI465cb5KiXDjF15V24Sm_F6jvo9s,"/>
    <hyperlink ref="C55" r:id="rId29" display="https://www.compraspublicas.gob.ec/ProcesoContratacion/compras/PC/informacionProcesoContratacion2.cpe?idSoliCompra=Zi_S9RsaXe5dPymMtN_2kgUP1c2M1omUDgtz355ckEI,"/>
    <hyperlink ref="C56" r:id="rId30" display="https://www.compraspublicas.gob.ec/ProcesoContratacion/compras/PC/informacionProcesoContratacion2.cpe?idSoliCompra=rRpLGx1ociAYp8IEeUreMD7Gv80H8gJ24rdJgRCspFs,"/>
    <hyperlink ref="C58" r:id="rId31" display="https://www.compraspublicas.gob.ec/ProcesoContratacion/compras/PC/informacionProcesoContratacion2.cpe?idSoliCompra=qFJklkB_2mQsA0bVdJguKQQZTM-9g-gIkZQC3HWXntM,"/>
    <hyperlink ref="C67" r:id="rId32" display="https://www.compraspublicas.gob.ec/ProcesoContratacion/compras/PC/informacionProcesoContratacion2.cpe?idSoliCompra=GOzdcCHHuiGekrpMoFR9MtbgcIL6bMAHuB_H0LMphiE,"/>
    <hyperlink ref="C68" r:id="rId33" display="https://www.compraspublicas.gob.ec/ProcesoContratacion/compras/SC/sci.cpe?idSoliCompra=PZQ6CrGT5Fsodd6dzuyrR3qH2mV-8N0C86yALoetFEw,"/>
    <hyperlink ref="C69" r:id="rId34" display="https://www.compraspublicas.gob.ec/ProcesoContratacion/compras/PC/informacionProcesoContratacion2.cpe?idSoliCompra=k7XUS5znbSvGpXCkBt3puNp8K60UvAvPcIKZDCN9wTU,"/>
    <hyperlink ref="C70" r:id="rId35" display="https://www.compraspublicas.gob.ec/ProcesoContratacion/compras/PC/informacionProcesoContratacion2.cpe?idSoliCompra=zhLc_Qw-Awo1Qi9Tiw7SsAn6ozp9I2CErujEWmeezmg,"/>
    <hyperlink ref="C72" r:id="rId36" display="https://www.compraspublicas.gob.ec/ProcesoContratacion/compras/PC/informacionProcesoContratacion2.cpe?idSoliCompra=hqzEwU0rlbSCLO9dBtOfXgFboLrM8aSlokDoCzXTtKI,"/>
    <hyperlink ref="C73" r:id="rId37" display="https://www.compraspublicas.gob.ec/ProcesoContratacion/compras/PC/informacionProcesoContratacion2.cpe?idSoliCompra=N4TV2HO7tZWjwPXz0oU_3HwRtQCW787m_3lQA3CNk4A,"/>
    <hyperlink ref="C74" r:id="rId38" display="https://www.compraspublicas.gob.ec/ProcesoContratacion/compras/PC/informacionProcesoContratacion2.cpe?idSoliCompra=XZtOrrtNrgnWr8I5T6zTY2v30Q0eNsG6mJgIJcNK9-8,"/>
    <hyperlink ref="C75" r:id="rId39" display="https://www.compraspublicas.gob.ec/ProcesoContratacion/compras/PC/informacionProcesoContratacion2.cpe?idSoliCompra=hdVk-IiG_ic6aXLIyvfSV2Kwi6M91Uaus6VV5HoV8Y0,"/>
    <hyperlink ref="C76" r:id="rId40" display="https://www.compraspublicas.gob.ec/ProcesoContratacion/compras/PC/informacionProcesoContratacion2.cpe?idSoliCompra=TCjpXA9FR_xFl61sGtebzKMG1XDsL3ZEY-sPFNv5ihU,"/>
    <hyperlink ref="C80" r:id="rId41" display="https://www.compraspublicas.gob.ec/ProcesoContratacion/compras/PC/informacionProcesoContratacion2.cpe?idSoliCompra=vbnbuf5_4cc_6m6BYLO0DPNKvneaVjwTA9FyiDLRfrE,"/>
    <hyperlink ref="C82" r:id="rId42" display="https://www.compraspublicas.gob.ec/ProcesoContratacion/compras/PC/informacionProcesoContratacion2.cpe?idSoliCompra=iIJkYQR-14BXt7yPM2gN5f3TBJqhOC0pP37xoMKikis,"/>
    <hyperlink ref="C83" r:id="rId43" display="https://www.compraspublicas.gob.ec/ProcesoContratacion/compras/PC/informacionProcesoContratacion2.cpe?idSoliCompra=VhaZcISCcx04TQlsL2dw8DYdl5iD3RDxB8Ql1_VJw7w,"/>
    <hyperlink ref="C84" r:id="rId44" display="https://www.compraspublicas.gob.ec/ProcesoContratacion/compras/PC/informacionProcesoContratacion2.cpe?idSoliCompra=gJUHWgf8xca_6Lf8Zp-CqRO-Jfr6rSV3Al60kPdh4jE,"/>
    <hyperlink ref="C85" r:id="rId45" display="https://www.compraspublicas.gob.ec/ProcesoContratacion/compras/PC/informacionProcesoContratacion2.cpe?idSoliCompra=UaSgpjjmEMNdr6ZhO0kF08oiIloRZrveTGMyX_yWCuQ,"/>
    <hyperlink ref="C86" r:id="rId46" display="https://www.compraspublicas.gob.ec/ProcesoContratacion/compras/PC/informacionProcesoContratacion2.cpe?idSoliCompra=dVR2DZk0qbJx3NQKGPNnG2DHww38pAaLQ76uYqWCDq4,"/>
    <hyperlink ref="C88" r:id="rId47" display="https://www.compraspublicas.gob.ec/ProcesoContratacion/compras/PC/informacionProcesoContratacion2.cpe?idSoliCompra=Qc-2XHIA64JYO9Ls1fT4iBDEyi1hIdwWbhLo5qTIyFw,"/>
    <hyperlink ref="C89" r:id="rId48" display="https://www.compraspublicas.gob.ec/ProcesoContratacion/compras/PC/informacionProcesoContratacion2.cpe?idSoliCompra=h6sA2jqBZjR1UAFdF57OAG9ZcMvv6vE7HLKP7KJFPcw,"/>
    <hyperlink ref="C90" r:id="rId49" display="https://www.compraspublicas.gob.ec/ProcesoContratacion/compras/SC/sci.cpe?idSoliCompra=WJlHY5DQudpNb7iIIBg-QloyJnYqfisHoS-vzq9uUhQ,"/>
    <hyperlink ref="C93" r:id="rId50" display="https://www.compraspublicas.gob.ec/ProcesoContratacion/compras/PC/informacionProcesoContratacion2.cpe?idSoliCompra=FB0AezsbcKLzQO82GNbMSmrLDoDptjBP7_IH9EJfBOY,"/>
    <hyperlink ref="C95" r:id="rId51" display="https://www.compraspublicas.gob.ec/ProcesoContratacion/compras/PC/informacionProcesoContratacion2.cpe?idSoliCompra=LNlJ5IGjsY_wCQ-oZ0a56Qvi4waQE9MEhW_NyiEWoZc,"/>
    <hyperlink ref="C96" r:id="rId52" display="https://www.compraspublicas.gob.ec/ProcesoContratacion/compras/PC/informacionProcesoContratacion2.cpe?idSoliCompra=-usSEWibWxzTxz7l4qK3T9ZsXv96klNduQUBgkaKF80,"/>
    <hyperlink ref="C97" r:id="rId53" display="https://www.compraspublicas.gob.ec/ProcesoContratacion/compras/PC/informacionProcesoContratacion2.cpe?idSoliCompra=vJTPvCu5HhDeEPGNbHZ3kgAM46Qk8f-s5oqJOyTHrQ0,"/>
    <hyperlink ref="C98" r:id="rId54" display="https://www.compraspublicas.gob.ec/ProcesoContratacion/compras/PC/informacionProcesoContratacion2.cpe?idSoliCompra=7ZktWij1wdMsBzlWy65zpJc7lEV3lO4DWJemotqwga4,"/>
    <hyperlink ref="C100" r:id="rId55" display="https://www.compraspublicas.gob.ec/ProcesoContratacion/compras/PC/informacionProcesoContratacion2.cpe?idSoliCompra=nfqzBEj79qw1u7tFcwQL-bNtJy7b4MEUewt8zSMyfUM,"/>
    <hyperlink ref="C101" r:id="rId56" display="https://www.compraspublicas.gob.ec/ProcesoContratacion/compras/PC/informacionProcesoContratacion2.cpe?idSoliCompra=nTOXAFmj56m5ART2e1nl6DLD5CUy17VOizGByZQQSTo,"/>
    <hyperlink ref="C102" r:id="rId57" display="https://www.compraspublicas.gob.ec/ProcesoContratacion/compras/PC/informacionProcesoContratacion2.cpe?idSoliCompra=eOgrj-yHd48vpa_e8uax0Eo10_3N9SdHd7iJMDaCO3A,"/>
    <hyperlink ref="C104" r:id="rId58" display="https://www.compraspublicas.gob.ec/ProcesoContratacion/compras/PC/informacionProcesoContratacion2.cpe?idSoliCompra=QMO7a7d5T5oao5yfCkvZZqQzgwK1GiSIeU6jandwCnQ,"/>
    <hyperlink ref="C108" r:id="rId59" display="https://www.compraspublicas.gob.ec/ProcesoContratacion/compras/PC/informacionProcesoContratacion2.cpe?idSoliCompra=YG6dVNDUIFkhqmMDCW1x5GftRSxea2p4hi7JTnAj684,"/>
    <hyperlink ref="C109" r:id="rId60" display="https://www.compraspublicas.gob.ec/ProcesoContratacion/compras/PC/informacionProcesoContratacion2.cpe?idSoliCompra=BPYqH006l0TyU-sl2i7uiV-zKm3ctUVBPIh5pepX6zU,"/>
    <hyperlink ref="C111" r:id="rId61" display="https://www.compraspublicas.gob.ec/ProcesoContratacion/compras/PC/informacionProcesoContratacion2.cpe?idSoliCompra=XMzR16G85tT0HqpjK0sccTL_fYi5aSztsR1TgaNjBm4,"/>
    <hyperlink ref="C112" r:id="rId62" display="https://www.compraspublicas.gob.ec/ProcesoContratacion/compras/PC/informacionProcesoContratacion2.cpe?idSoliCompra=wgem5qnZFNA3V-hhYcq1_db6j6gYG3u5G3NDTHdsa8k,"/>
    <hyperlink ref="C113" r:id="rId63" display="https://www.compraspublicas.gob.ec/ProcesoContratacion/compras/SC/sci.cpe?idSoliCompra=ZtfhFBwTA3BMPb9APvXNBb2gT2d6fGZCHG-Vvu6Twno,"/>
    <hyperlink ref="C114" r:id="rId64" display="https://www.compraspublicas.gob.ec/ProcesoContratacion/compras/PC/informacionProcesoContratacion2.cpe?idSoliCompra=80tG7gi0z-FcPorMRFumM-bmOhy_7musdB9vVtGIYSU,"/>
    <hyperlink ref="C115" r:id="rId65" display="https://www.compraspublicas.gob.ec/ProcesoContratacion/compras/PC/informacionProcesoContratacion2.cpe?idSoliCompra=uABXfmfp13M6QjxDTCzn8pnwv2_TUNAajZw7tSaCYbU,"/>
    <hyperlink ref="C116" r:id="rId66" display="https://www.compraspublicas.gob.ec/ProcesoContratacion/compras/PC/informacionProcesoContratacion2.cpe?idSoliCompra=PhdC7HC1iGjIl9MmodpFNvMypqt0BIj3DO8PDxv7pRs,"/>
    <hyperlink ref="C117" r:id="rId67" display="https://www.compraspublicas.gob.ec/ProcesoContratacion/compras/PC/informacionProcesoContratacion2.cpe?idSoliCompra=PWMUT1DEa6pUlfSkxvjxiu60p4BQhsfaOThJKL6xA-0,"/>
    <hyperlink ref="C118" r:id="rId68" display="https://www.compraspublicas.gob.ec/ProcesoContratacion/compras/PC/informacionProcesoContratacion2.cpe?idSoliCompra=XGiJUapJLZAbpSyLONtbMaAogITgEcLoKC89krHV7CE,"/>
  </hyperlinks>
  <pageMargins left="0.7" right="0.7" top="0.75" bottom="0.75" header="0.3" footer="0.3"/>
  <pageSetup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5" zoomScaleNormal="100" workbookViewId="0">
      <selection activeCell="F20" sqref="F20"/>
    </sheetView>
  </sheetViews>
  <sheetFormatPr baseColWidth="10" defaultRowHeight="15" x14ac:dyDescent="0.25"/>
  <cols>
    <col min="1" max="1" width="7.5703125" style="19" customWidth="1"/>
    <col min="2" max="2" width="20.42578125" customWidth="1"/>
    <col min="3" max="5" width="19.5703125" customWidth="1"/>
    <col min="7" max="7" width="12.7109375" customWidth="1"/>
    <col min="8" max="8" width="39" customWidth="1"/>
    <col min="9" max="9" width="18.28515625" customWidth="1"/>
    <col min="11" max="11" width="13" bestFit="1" customWidth="1"/>
  </cols>
  <sheetData>
    <row r="1" spans="1:10" hidden="1" x14ac:dyDescent="0.25"/>
    <row r="2" spans="1:10" ht="23.25" hidden="1" customHeight="1" x14ac:dyDescent="0.25">
      <c r="A2" s="64" t="s">
        <v>22</v>
      </c>
      <c r="B2" s="65"/>
      <c r="C2" s="65"/>
      <c r="D2" s="65"/>
      <c r="E2" s="65"/>
    </row>
    <row r="3" spans="1:10" ht="20.25" hidden="1" customHeight="1" x14ac:dyDescent="0.25">
      <c r="A3" s="66" t="s">
        <v>10</v>
      </c>
      <c r="B3" s="66" t="s">
        <v>23</v>
      </c>
      <c r="C3" s="66" t="s">
        <v>53</v>
      </c>
      <c r="D3" s="27"/>
      <c r="E3" s="27"/>
    </row>
    <row r="4" spans="1:10" ht="20.25" hidden="1" customHeight="1" x14ac:dyDescent="0.25">
      <c r="A4" s="67"/>
      <c r="B4" s="67"/>
      <c r="C4" s="67"/>
      <c r="D4" s="28"/>
      <c r="E4" s="28"/>
    </row>
    <row r="5" spans="1:10" ht="28.5" hidden="1" customHeight="1" x14ac:dyDescent="0.25">
      <c r="A5" s="17">
        <v>1</v>
      </c>
      <c r="B5" s="3" t="s">
        <v>15</v>
      </c>
      <c r="C5" s="13">
        <v>39</v>
      </c>
      <c r="D5" s="13"/>
      <c r="E5" s="13"/>
    </row>
    <row r="6" spans="1:10" ht="28.5" hidden="1" customHeight="1" x14ac:dyDescent="0.25">
      <c r="A6" s="18">
        <v>2</v>
      </c>
      <c r="B6" s="4" t="s">
        <v>14</v>
      </c>
      <c r="C6" s="14">
        <v>15</v>
      </c>
      <c r="D6" s="14"/>
      <c r="E6" s="14"/>
    </row>
    <row r="7" spans="1:10" ht="30" hidden="1" customHeight="1" x14ac:dyDescent="0.25">
      <c r="A7" s="17">
        <v>3</v>
      </c>
      <c r="B7" s="3" t="s">
        <v>9</v>
      </c>
      <c r="C7" s="13">
        <v>7</v>
      </c>
      <c r="D7" s="13"/>
      <c r="E7" s="13"/>
    </row>
    <row r="8" spans="1:10" ht="24.75" hidden="1" customHeight="1" x14ac:dyDescent="0.25">
      <c r="A8" s="18">
        <v>4</v>
      </c>
      <c r="B8" s="4" t="s">
        <v>18</v>
      </c>
      <c r="C8" s="14">
        <v>9</v>
      </c>
      <c r="D8" s="14"/>
      <c r="E8" s="14"/>
    </row>
    <row r="9" spans="1:10" ht="23.25" hidden="1" customHeight="1" x14ac:dyDescent="0.25">
      <c r="A9" s="17">
        <v>5</v>
      </c>
      <c r="B9" s="3" t="s">
        <v>17</v>
      </c>
      <c r="C9" s="13">
        <v>16</v>
      </c>
      <c r="D9" s="13"/>
      <c r="E9" s="13"/>
    </row>
    <row r="10" spans="1:10" ht="23.25" hidden="1" customHeight="1" x14ac:dyDescent="0.25">
      <c r="A10" s="18">
        <v>6</v>
      </c>
      <c r="B10" s="4" t="s">
        <v>20</v>
      </c>
      <c r="C10" s="14">
        <v>15</v>
      </c>
      <c r="D10" s="14"/>
      <c r="E10" s="14"/>
    </row>
    <row r="11" spans="1:10" ht="23.25" hidden="1" customHeight="1" x14ac:dyDescent="0.25">
      <c r="A11" s="17">
        <v>7</v>
      </c>
      <c r="B11" s="3" t="s">
        <v>21</v>
      </c>
      <c r="C11" s="13">
        <v>2</v>
      </c>
      <c r="D11" s="13"/>
      <c r="E11" s="13"/>
    </row>
    <row r="12" spans="1:10" ht="23.25" hidden="1" customHeight="1" x14ac:dyDescent="0.25">
      <c r="A12" s="18">
        <v>8</v>
      </c>
      <c r="B12" s="4" t="s">
        <v>19</v>
      </c>
      <c r="C12" s="14">
        <v>3</v>
      </c>
      <c r="D12" s="14"/>
      <c r="E12" s="14"/>
    </row>
    <row r="13" spans="1:10" ht="23.25" hidden="1" customHeight="1" x14ac:dyDescent="0.25">
      <c r="A13" s="17">
        <v>9</v>
      </c>
      <c r="B13" s="3" t="s">
        <v>16</v>
      </c>
      <c r="C13" s="13">
        <v>3</v>
      </c>
      <c r="D13" s="13"/>
      <c r="E13" s="13"/>
    </row>
    <row r="14" spans="1:10" ht="15" hidden="1" customHeight="1" x14ac:dyDescent="0.25">
      <c r="A14" s="70" t="s">
        <v>12</v>
      </c>
      <c r="B14" s="71"/>
      <c r="C14" s="15">
        <f>SUBTOTAL(9,C5:C13)</f>
        <v>109</v>
      </c>
      <c r="D14" s="15"/>
      <c r="E14" s="15"/>
    </row>
    <row r="15" spans="1:10" ht="23.25" x14ac:dyDescent="0.25">
      <c r="A15" s="72" t="s">
        <v>22</v>
      </c>
      <c r="B15" s="73"/>
      <c r="C15" s="73"/>
      <c r="D15" s="73"/>
      <c r="E15" s="73"/>
      <c r="G15" s="64" t="s">
        <v>296</v>
      </c>
      <c r="H15" s="65"/>
      <c r="I15" s="65"/>
      <c r="J15" s="65"/>
    </row>
    <row r="16" spans="1:10" ht="17.25" customHeight="1" x14ac:dyDescent="0.25">
      <c r="A16" s="66" t="s">
        <v>10</v>
      </c>
      <c r="B16" s="66" t="s">
        <v>23</v>
      </c>
      <c r="C16" s="66" t="s">
        <v>276</v>
      </c>
      <c r="D16" s="66" t="s">
        <v>295</v>
      </c>
      <c r="E16" s="66" t="s">
        <v>275</v>
      </c>
      <c r="G16" s="63" t="s">
        <v>290</v>
      </c>
      <c r="H16" s="63" t="s">
        <v>291</v>
      </c>
      <c r="I16" s="63" t="s">
        <v>292</v>
      </c>
      <c r="J16" s="63" t="s">
        <v>275</v>
      </c>
    </row>
    <row r="17" spans="1:11" ht="17.25" customHeight="1" x14ac:dyDescent="0.25">
      <c r="A17" s="67"/>
      <c r="B17" s="67"/>
      <c r="C17" s="67"/>
      <c r="D17" s="67"/>
      <c r="E17" s="67"/>
      <c r="G17" s="63"/>
      <c r="H17" s="63"/>
      <c r="I17" s="63"/>
      <c r="J17" s="63"/>
    </row>
    <row r="18" spans="1:11" ht="23.25" customHeight="1" x14ac:dyDescent="0.25">
      <c r="A18" s="32">
        <v>1</v>
      </c>
      <c r="B18" s="53" t="s">
        <v>15</v>
      </c>
      <c r="C18" s="33">
        <f>13767758.79</f>
        <v>13767758.789999999</v>
      </c>
      <c r="D18" s="33">
        <v>1147959.19</v>
      </c>
      <c r="E18" s="34">
        <f>C18/$C$28</f>
        <v>0.73971371296892041</v>
      </c>
      <c r="F18" s="35"/>
      <c r="G18" s="36">
        <v>99</v>
      </c>
      <c r="H18" s="29" t="s">
        <v>280</v>
      </c>
      <c r="I18" s="33">
        <v>102967.2</v>
      </c>
      <c r="J18" s="37">
        <f t="shared" ref="J18:J29" si="0">I18/$I$31</f>
        <v>5.5322184959643254E-3</v>
      </c>
    </row>
    <row r="19" spans="1:11" ht="23.25" customHeight="1" x14ac:dyDescent="0.25">
      <c r="A19" s="38">
        <v>2</v>
      </c>
      <c r="B19" s="54" t="s">
        <v>14</v>
      </c>
      <c r="C19" s="39">
        <f>3509015.66</f>
        <v>3509015.66</v>
      </c>
      <c r="D19" s="39">
        <v>42660</v>
      </c>
      <c r="E19" s="40">
        <f t="shared" ref="E19:E26" si="1">C19/$C$28</f>
        <v>0.18853228345415304</v>
      </c>
      <c r="F19" s="35"/>
      <c r="G19" s="41">
        <v>50</v>
      </c>
      <c r="H19" s="31" t="s">
        <v>281</v>
      </c>
      <c r="I19" s="39">
        <v>1277059.23</v>
      </c>
      <c r="J19" s="42">
        <f t="shared" si="0"/>
        <v>6.8613798303226267E-2</v>
      </c>
    </row>
    <row r="20" spans="1:11" ht="23.25" customHeight="1" x14ac:dyDescent="0.25">
      <c r="A20" s="32">
        <v>3</v>
      </c>
      <c r="B20" s="53" t="s">
        <v>9</v>
      </c>
      <c r="C20" s="33">
        <f>949019.84</f>
        <v>949019.84</v>
      </c>
      <c r="D20" s="33">
        <v>60000</v>
      </c>
      <c r="E20" s="34">
        <f t="shared" si="1"/>
        <v>5.0988908233739527E-2</v>
      </c>
      <c r="F20" s="35"/>
      <c r="G20" s="36">
        <v>3</v>
      </c>
      <c r="H20" s="29" t="s">
        <v>282</v>
      </c>
      <c r="I20" s="33">
        <v>41975</v>
      </c>
      <c r="J20" s="37">
        <f t="shared" si="0"/>
        <v>2.2552314850564311E-3</v>
      </c>
    </row>
    <row r="21" spans="1:11" ht="23.25" customHeight="1" x14ac:dyDescent="0.25">
      <c r="A21" s="38">
        <v>4</v>
      </c>
      <c r="B21" s="54" t="s">
        <v>18</v>
      </c>
      <c r="C21" s="39">
        <v>763454.41</v>
      </c>
      <c r="D21" s="39"/>
      <c r="E21" s="40">
        <f t="shared" si="1"/>
        <v>4.1018854623875681E-2</v>
      </c>
      <c r="F21" s="35"/>
      <c r="G21" s="41">
        <v>142</v>
      </c>
      <c r="H21" s="31" t="s">
        <v>283</v>
      </c>
      <c r="I21" s="39">
        <v>638235.06000000006</v>
      </c>
      <c r="J21" s="42">
        <f t="shared" si="0"/>
        <v>3.4291073309800607E-2</v>
      </c>
    </row>
    <row r="22" spans="1:11" ht="23.25" customHeight="1" x14ac:dyDescent="0.25">
      <c r="A22" s="32">
        <v>5</v>
      </c>
      <c r="B22" s="53" t="s">
        <v>17</v>
      </c>
      <c r="C22" s="33">
        <f>365424.95</f>
        <v>365424.95</v>
      </c>
      <c r="D22" s="33">
        <v>88080</v>
      </c>
      <c r="E22" s="34">
        <f t="shared" si="1"/>
        <v>1.9633540265995762E-2</v>
      </c>
      <c r="F22" s="35"/>
      <c r="G22" s="36">
        <v>6</v>
      </c>
      <c r="H22" s="29" t="s">
        <v>284</v>
      </c>
      <c r="I22" s="33">
        <v>1276156.1100000001</v>
      </c>
      <c r="J22" s="37">
        <f t="shared" si="0"/>
        <v>6.856527550015816E-2</v>
      </c>
    </row>
    <row r="23" spans="1:11" ht="23.25" customHeight="1" x14ac:dyDescent="0.25">
      <c r="A23" s="38">
        <v>6</v>
      </c>
      <c r="B23" s="54" t="s">
        <v>20</v>
      </c>
      <c r="C23" s="39">
        <f>340922.46+15664.84</f>
        <v>356587.30000000005</v>
      </c>
      <c r="D23" s="39"/>
      <c r="E23" s="40">
        <f t="shared" si="1"/>
        <v>1.9158711283651299E-2</v>
      </c>
      <c r="F23" s="35"/>
      <c r="G23" s="41">
        <v>27</v>
      </c>
      <c r="H23" s="31" t="s">
        <v>285</v>
      </c>
      <c r="I23" s="39">
        <v>13020947.09</v>
      </c>
      <c r="J23" s="42">
        <f t="shared" si="0"/>
        <v>0.69958903734656142</v>
      </c>
    </row>
    <row r="24" spans="1:11" ht="23.25" customHeight="1" x14ac:dyDescent="0.25">
      <c r="A24" s="32">
        <v>7</v>
      </c>
      <c r="B24" s="53" t="s">
        <v>21</v>
      </c>
      <c r="C24" s="33">
        <v>29504.6</v>
      </c>
      <c r="D24" s="33"/>
      <c r="E24" s="34">
        <f t="shared" si="1"/>
        <v>1.5852222245144963E-3</v>
      </c>
      <c r="F24" s="35"/>
      <c r="G24" s="36">
        <v>12</v>
      </c>
      <c r="H24" s="29" t="s">
        <v>286</v>
      </c>
      <c r="I24" s="33">
        <v>2486059.9500000002</v>
      </c>
      <c r="J24" s="37">
        <f t="shared" si="0"/>
        <v>0.13357095111322972</v>
      </c>
    </row>
    <row r="25" spans="1:11" ht="23.25" customHeight="1" x14ac:dyDescent="0.25">
      <c r="A25" s="38">
        <v>8</v>
      </c>
      <c r="B25" s="54" t="s">
        <v>19</v>
      </c>
      <c r="C25" s="39">
        <v>80343.27</v>
      </c>
      <c r="D25" s="39"/>
      <c r="E25" s="40">
        <f t="shared" si="1"/>
        <v>4.3166806936602697E-3</v>
      </c>
      <c r="F25" s="35"/>
      <c r="G25" s="41">
        <v>8</v>
      </c>
      <c r="H25" s="31" t="s">
        <v>287</v>
      </c>
      <c r="I25" s="39">
        <v>760232.41</v>
      </c>
      <c r="J25" s="42">
        <f t="shared" si="0"/>
        <v>4.0845743108810714E-2</v>
      </c>
      <c r="K25" s="16"/>
    </row>
    <row r="26" spans="1:11" ht="23.25" customHeight="1" x14ac:dyDescent="0.25">
      <c r="A26" s="32">
        <v>9</v>
      </c>
      <c r="B26" s="53" t="s">
        <v>16</v>
      </c>
      <c r="C26" s="33">
        <v>120071.43</v>
      </c>
      <c r="D26" s="33"/>
      <c r="E26" s="34">
        <f t="shared" si="1"/>
        <v>6.451194029583069E-3</v>
      </c>
      <c r="F26" s="35"/>
      <c r="G26" s="36">
        <v>1</v>
      </c>
      <c r="H26" s="29" t="s">
        <v>288</v>
      </c>
      <c r="I26" s="33">
        <v>8928.57</v>
      </c>
      <c r="J26" s="37">
        <f t="shared" si="0"/>
        <v>4.7971392925623109E-4</v>
      </c>
    </row>
    <row r="27" spans="1:11" ht="23.25" customHeight="1" x14ac:dyDescent="0.25">
      <c r="A27" s="68" t="s">
        <v>279</v>
      </c>
      <c r="B27" s="69"/>
      <c r="C27" s="43">
        <f>SUM(C18:C26)</f>
        <v>19941180.25</v>
      </c>
      <c r="D27" s="43">
        <f>SUM(D18:D26)</f>
        <v>1338699.19</v>
      </c>
      <c r="E27" s="44">
        <f>SUM(E18:E26)</f>
        <v>1.0713991077780936</v>
      </c>
      <c r="F27" s="35"/>
      <c r="G27" s="41">
        <v>2</v>
      </c>
      <c r="H27" s="31" t="s">
        <v>289</v>
      </c>
      <c r="I27" s="39">
        <v>250030.43</v>
      </c>
      <c r="J27" s="42">
        <f t="shared" si="0"/>
        <v>1.3433627110379941E-2</v>
      </c>
    </row>
    <row r="28" spans="1:11" ht="23.25" customHeight="1" x14ac:dyDescent="0.25">
      <c r="A28" s="55" t="s">
        <v>278</v>
      </c>
      <c r="B28" s="56" t="s">
        <v>277</v>
      </c>
      <c r="C28" s="45">
        <v>18612280.059999999</v>
      </c>
      <c r="D28" s="46"/>
      <c r="E28" s="47"/>
      <c r="F28" s="35"/>
      <c r="G28" s="36">
        <v>1</v>
      </c>
      <c r="H28" s="29" t="s">
        <v>293</v>
      </c>
      <c r="I28" s="33">
        <v>17689.2</v>
      </c>
      <c r="J28" s="37">
        <f t="shared" si="0"/>
        <v>9.5040478345348955E-4</v>
      </c>
    </row>
    <row r="29" spans="1:11" ht="23.25" customHeight="1" x14ac:dyDescent="0.25">
      <c r="A29" s="48"/>
      <c r="B29" s="48"/>
      <c r="C29" s="49"/>
      <c r="D29" s="49"/>
      <c r="E29" s="50"/>
      <c r="F29" s="51"/>
      <c r="G29" s="41">
        <v>1</v>
      </c>
      <c r="H29" s="31" t="s">
        <v>294</v>
      </c>
      <c r="I29" s="39">
        <v>60900</v>
      </c>
      <c r="J29" s="42">
        <f t="shared" si="0"/>
        <v>3.2720332921962279E-3</v>
      </c>
    </row>
    <row r="30" spans="1:11" ht="23.25" customHeight="1" x14ac:dyDescent="0.25">
      <c r="A30" s="20"/>
      <c r="B30" s="35"/>
      <c r="C30" s="35"/>
      <c r="D30" s="35"/>
      <c r="E30" s="35"/>
      <c r="F30" s="35"/>
      <c r="G30" s="52">
        <f>SUM(G18:G29)</f>
        <v>352</v>
      </c>
      <c r="H30" s="30" t="s">
        <v>279</v>
      </c>
      <c r="I30" s="43">
        <f>SUM(I18:I29)</f>
        <v>19941180.25</v>
      </c>
      <c r="J30" s="44">
        <f>SUM(J18:J28)</f>
        <v>1.0681270744858973</v>
      </c>
    </row>
    <row r="31" spans="1:11" ht="23.25" customHeight="1" x14ac:dyDescent="0.25">
      <c r="A31" s="20"/>
      <c r="B31" s="35"/>
      <c r="C31" s="35"/>
      <c r="D31" s="35"/>
      <c r="E31" s="35"/>
      <c r="F31" s="35"/>
      <c r="G31" s="35"/>
      <c r="H31" s="30" t="s">
        <v>278</v>
      </c>
      <c r="I31" s="43">
        <f>C28</f>
        <v>18612280.059999999</v>
      </c>
      <c r="J31" s="35"/>
    </row>
  </sheetData>
  <mergeCells count="17">
    <mergeCell ref="A2:E2"/>
    <mergeCell ref="A3:A4"/>
    <mergeCell ref="B3:B4"/>
    <mergeCell ref="C3:C4"/>
    <mergeCell ref="A27:B27"/>
    <mergeCell ref="D16:D17"/>
    <mergeCell ref="A14:B14"/>
    <mergeCell ref="A15:E15"/>
    <mergeCell ref="A16:A17"/>
    <mergeCell ref="B16:B17"/>
    <mergeCell ref="C16:C17"/>
    <mergeCell ref="E16:E17"/>
    <mergeCell ref="H16:H17"/>
    <mergeCell ref="G15:J15"/>
    <mergeCell ref="G16:G17"/>
    <mergeCell ref="I16:I17"/>
    <mergeCell ref="J16:J17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PROCESOS SOCE</vt:lpstr>
      <vt:lpstr>RESUMEN EJECUTIVO FINAL</vt:lpstr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GERARDO SANCHEZ</cp:lastModifiedBy>
  <cp:lastPrinted>2021-06-14T19:41:58Z</cp:lastPrinted>
  <dcterms:created xsi:type="dcterms:W3CDTF">2017-08-24T16:53:02Z</dcterms:created>
  <dcterms:modified xsi:type="dcterms:W3CDTF">2022-04-04T20:24:57Z</dcterms:modified>
</cp:coreProperties>
</file>