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c\Desktop\RENDICION DE CUENTAS 2021\"/>
    </mc:Choice>
  </mc:AlternateContent>
  <bookViews>
    <workbookView xWindow="0" yWindow="0" windowWidth="24000" windowHeight="8985" tabRatio="846"/>
  </bookViews>
  <sheets>
    <sheet name="MATRIZ 1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6" l="1"/>
  <c r="N5" i="6"/>
  <c r="N6" i="6"/>
  <c r="N7" i="6"/>
  <c r="N8" i="6"/>
  <c r="N9" i="6"/>
  <c r="N10" i="6"/>
  <c r="N4" i="6"/>
  <c r="N29" i="6" s="1"/>
  <c r="I27" i="6" l="1"/>
  <c r="I26" i="6"/>
  <c r="I25" i="6"/>
  <c r="I24" i="6"/>
  <c r="I23" i="6"/>
  <c r="I22" i="6"/>
  <c r="G29" i="6"/>
  <c r="I20" i="6"/>
  <c r="I21" i="6"/>
  <c r="I28" i="6"/>
  <c r="H29" i="6"/>
  <c r="I13" i="6"/>
  <c r="I5" i="6"/>
  <c r="I6" i="6"/>
  <c r="I7" i="6"/>
  <c r="I8" i="6"/>
  <c r="I9" i="6"/>
  <c r="I10" i="6"/>
  <c r="I11" i="6"/>
  <c r="I12" i="6"/>
  <c r="I14" i="6"/>
  <c r="I15" i="6"/>
  <c r="I16" i="6"/>
  <c r="I17" i="6"/>
  <c r="I18" i="6"/>
  <c r="I19" i="6"/>
  <c r="I4" i="6" l="1"/>
  <c r="I29" i="6" s="1"/>
  <c r="P5" i="6" l="1"/>
  <c r="P6" i="6"/>
  <c r="P7" i="6"/>
  <c r="P8" i="6"/>
  <c r="P9" i="6"/>
  <c r="P10" i="6"/>
  <c r="O5" i="6"/>
  <c r="O6" i="6"/>
  <c r="O7" i="6"/>
  <c r="O9" i="6"/>
  <c r="O10" i="6"/>
  <c r="P4" i="6"/>
  <c r="O4" i="6"/>
  <c r="O29" i="6" l="1"/>
  <c r="P29" i="6"/>
  <c r="H42" i="6"/>
  <c r="P32" i="6" s="1"/>
  <c r="G42" i="6"/>
  <c r="G44" i="6" s="1"/>
  <c r="P42" i="6" l="1"/>
  <c r="H44" i="6"/>
  <c r="P44" i="6" l="1"/>
</calcChain>
</file>

<file path=xl/sharedStrings.xml><?xml version="1.0" encoding="utf-8"?>
<sst xmlns="http://schemas.openxmlformats.org/spreadsheetml/2006/main" count="102" uniqueCount="60">
  <si>
    <t>CODIFICADO</t>
  </si>
  <si>
    <t>PRESUPUESTO</t>
  </si>
  <si>
    <t>PUBLICACION EN EL PORTAL DE COMPRAS</t>
  </si>
  <si>
    <t>DENOMINACION DE LAS PARTIDAS QUE  APLICAN LOSNCP</t>
  </si>
  <si>
    <t>VALOR DEVENGADO</t>
  </si>
  <si>
    <t xml:space="preserve">NUMERO TOTAL  DE 
PROCEDIMIENTOS </t>
  </si>
  <si>
    <t>PROCEDIMIENTOS</t>
  </si>
  <si>
    <t>VALOR TOTAL ADJUDICADO</t>
  </si>
  <si>
    <t xml:space="preserve">VALOR TOTAL DEVENGADO </t>
  </si>
  <si>
    <t>SUBASTA INVERSA</t>
  </si>
  <si>
    <t>MENOR CUANTIA</t>
  </si>
  <si>
    <t>INFIMA CUANTIAS</t>
  </si>
  <si>
    <t>LICITACION</t>
  </si>
  <si>
    <t>CONTRATACION DIRECTA</t>
  </si>
  <si>
    <t>REGIMEN ESPECIAL</t>
  </si>
  <si>
    <t xml:space="preserve">SUMAN </t>
  </si>
  <si>
    <t>SUMAN</t>
  </si>
  <si>
    <t>PARTIDAS NO APLICAN LOSNCP</t>
  </si>
  <si>
    <t>MAS:</t>
  </si>
  <si>
    <t>NO PUBLICADOS REGIMEN ESPECIAL</t>
  </si>
  <si>
    <t>TOTAL</t>
  </si>
  <si>
    <t>Valor de cedula devengado</t>
  </si>
  <si>
    <t>DIFERENCIA POR CONCILIAR</t>
  </si>
  <si>
    <t>CONCILIACION PRESUPUESTO-PORTAL DE COMPRAS AL 08 DE OCTUBRE DEL 2018</t>
  </si>
  <si>
    <t>PARTIDA</t>
  </si>
  <si>
    <t>PROGRAMA</t>
  </si>
  <si>
    <t>Instalacion-Mantenimiento y Reparacion de Edificios-Locales y Residencias de propiedad de las Entidades Publicas</t>
  </si>
  <si>
    <t>Mobiliarios (Instalacion- Mantenimiento y Reparacion)</t>
  </si>
  <si>
    <t>Maquinarias y Equipos (Instalacion- Mantenimiento y Reparacion)</t>
  </si>
  <si>
    <t>Edicion - Impresion - Reproduccion -Publicaciones - Suscripciones - Fotocopiado - Traduccion - Empastado - Enmarcacion - Serigrafia - Fotografia - Carnetizacion - Filmacion e Imagenes Satelitales</t>
  </si>
  <si>
    <t>Viaticos y Subsistencias en el Interior</t>
  </si>
  <si>
    <t>Pasajes al Interior</t>
  </si>
  <si>
    <t xml:space="preserve">Insumos- Bienes- Materiales y Suministros para la Construccion- Electricos- Plomeria- Carpinteria- Senalizacion Vial- Navegacion y Contra Incendios </t>
  </si>
  <si>
    <t>Telecomunicaciones</t>
  </si>
  <si>
    <t>Almacenamiento - Embalaje - Envase y Recarga de Extintores</t>
  </si>
  <si>
    <t>Mantenimiento y Reparacion de Equipos y Sistemas Informaticos</t>
  </si>
  <si>
    <t>Materiales de Oficina</t>
  </si>
  <si>
    <t>Materiales de Aseo</t>
  </si>
  <si>
    <t>Edificios- Locales y Residencias- Parqueaderos- Casilleros Judiciales y Bancarios (Arrendamientos)</t>
  </si>
  <si>
    <t>001</t>
  </si>
  <si>
    <t>IVA</t>
  </si>
  <si>
    <t>TOTAL PAGADO</t>
  </si>
  <si>
    <t>VALOR POR DEVENGAR</t>
  </si>
  <si>
    <t>CATALOGO ELECTRONICO</t>
  </si>
  <si>
    <t>002</t>
  </si>
  <si>
    <t>Agua potable</t>
  </si>
  <si>
    <t>Energía Eléctrica</t>
  </si>
  <si>
    <t>Vehiculos (servicio de mantenimiento y reparación)</t>
  </si>
  <si>
    <t>Vehivulos (Arrendamiento)</t>
  </si>
  <si>
    <t>Vestuario Lencería y Prendas de Protección</t>
  </si>
  <si>
    <t>Materiales de Impresion- Fotografia- Reproduccion y Publicaciones</t>
  </si>
  <si>
    <t>Repuestos y Accesorios</t>
  </si>
  <si>
    <t>Menaje y Accesorios Descartables</t>
  </si>
  <si>
    <t>Dispositivos Medicos de Uso General</t>
  </si>
  <si>
    <t>Bienes Artisticos- Culturales Deportivos y Simbolos Patrios</t>
  </si>
  <si>
    <t>Tasas Generales- Impuestos- Contribuciones-Permisos- Licencias y Patentes</t>
  </si>
  <si>
    <t>Maquinarias y Equipos</t>
  </si>
  <si>
    <t>Herramientas</t>
  </si>
  <si>
    <t>Equipos Sistemas y Paquetes Informaticos</t>
  </si>
  <si>
    <t>Tasas Generales- Impuestos- Contribuciones- Permisos- Licencias y Patentes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</si>
</sst>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8E8E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4" borderId="11" xfId="0" applyFont="1" applyFill="1" applyBorder="1"/>
    <xf numFmtId="0" fontId="0" fillId="4" borderId="11" xfId="0" applyFill="1" applyBorder="1"/>
    <xf numFmtId="165" fontId="0" fillId="4" borderId="1" xfId="0" applyNumberFormat="1" applyFill="1" applyBorder="1"/>
    <xf numFmtId="165" fontId="0" fillId="4" borderId="14" xfId="0" applyNumberFormat="1" applyFill="1" applyBorder="1"/>
    <xf numFmtId="0" fontId="2" fillId="4" borderId="3" xfId="0" applyFont="1" applyFill="1" applyBorder="1"/>
    <xf numFmtId="0" fontId="0" fillId="4" borderId="3" xfId="0" applyFill="1" applyBorder="1"/>
    <xf numFmtId="0" fontId="0" fillId="4" borderId="0" xfId="0" applyFill="1" applyBorder="1"/>
    <xf numFmtId="0" fontId="2" fillId="4" borderId="2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4" borderId="18" xfId="0" applyFill="1" applyBorder="1"/>
    <xf numFmtId="0" fontId="0" fillId="4" borderId="8" xfId="0" applyFill="1" applyBorder="1"/>
    <xf numFmtId="0" fontId="0" fillId="0" borderId="0" xfId="0" applyBorder="1"/>
    <xf numFmtId="165" fontId="2" fillId="4" borderId="6" xfId="0" applyNumberFormat="1" applyFont="1" applyFill="1" applyBorder="1" applyAlignment="1"/>
    <xf numFmtId="165" fontId="0" fillId="0" borderId="1" xfId="0" applyNumberFormat="1" applyBorder="1"/>
    <xf numFmtId="165" fontId="6" fillId="4" borderId="14" xfId="0" applyNumberFormat="1" applyFont="1" applyFill="1" applyBorder="1"/>
    <xf numFmtId="0" fontId="9" fillId="0" borderId="0" xfId="0" applyFont="1" applyBorder="1"/>
    <xf numFmtId="165" fontId="0" fillId="0" borderId="6" xfId="0" applyNumberFormat="1" applyBorder="1"/>
    <xf numFmtId="0" fontId="0" fillId="0" borderId="6" xfId="0" applyBorder="1"/>
    <xf numFmtId="165" fontId="2" fillId="2" borderId="13" xfId="0" applyNumberFormat="1" applyFont="1" applyFill="1" applyBorder="1" applyAlignment="1"/>
    <xf numFmtId="0" fontId="2" fillId="3" borderId="13" xfId="0" applyFont="1" applyFill="1" applyBorder="1" applyAlignment="1"/>
    <xf numFmtId="0" fontId="2" fillId="3" borderId="15" xfId="0" applyFont="1" applyFill="1" applyBorder="1" applyAlignment="1"/>
    <xf numFmtId="0" fontId="0" fillId="0" borderId="8" xfId="0" applyBorder="1"/>
    <xf numFmtId="165" fontId="2" fillId="3" borderId="13" xfId="0" applyNumberFormat="1" applyFont="1" applyFill="1" applyBorder="1" applyAlignment="1"/>
    <xf numFmtId="0" fontId="10" fillId="4" borderId="0" xfId="0" applyFont="1" applyFill="1"/>
    <xf numFmtId="0" fontId="8" fillId="0" borderId="1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165" fontId="6" fillId="4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165" fontId="2" fillId="5" borderId="0" xfId="0" applyNumberFormat="1" applyFont="1" applyFill="1" applyBorder="1" applyAlignment="1"/>
    <xf numFmtId="165" fontId="2" fillId="3" borderId="8" xfId="0" applyNumberFormat="1" applyFont="1" applyFill="1" applyBorder="1" applyAlignment="1"/>
    <xf numFmtId="164" fontId="0" fillId="0" borderId="1" xfId="2" applyFont="1" applyBorder="1"/>
    <xf numFmtId="49" fontId="0" fillId="0" borderId="1" xfId="0" applyNumberFormat="1" applyBorder="1"/>
    <xf numFmtId="0" fontId="7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5" fontId="0" fillId="0" borderId="0" xfId="0" applyNumberFormat="1" applyBorder="1"/>
    <xf numFmtId="164" fontId="0" fillId="0" borderId="0" xfId="2" applyFont="1"/>
    <xf numFmtId="164" fontId="0" fillId="0" borderId="19" xfId="2" applyFont="1" applyBorder="1"/>
    <xf numFmtId="0" fontId="0" fillId="0" borderId="2" xfId="0" applyBorder="1"/>
    <xf numFmtId="164" fontId="0" fillId="0" borderId="5" xfId="2" applyFont="1" applyBorder="1"/>
    <xf numFmtId="0" fontId="0" fillId="0" borderId="5" xfId="0" applyBorder="1"/>
    <xf numFmtId="165" fontId="2" fillId="5" borderId="10" xfId="0" applyNumberFormat="1" applyFont="1" applyFill="1" applyBorder="1" applyAlignment="1"/>
    <xf numFmtId="164" fontId="2" fillId="5" borderId="10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/>
    <xf numFmtId="165" fontId="2" fillId="3" borderId="10" xfId="0" applyNumberFormat="1" applyFont="1" applyFill="1" applyBorder="1" applyAlignment="1"/>
    <xf numFmtId="164" fontId="12" fillId="6" borderId="0" xfId="2" applyFont="1" applyFill="1" applyAlignment="1">
      <alignment horizontal="right" vertical="center" wrapText="1"/>
    </xf>
    <xf numFmtId="0" fontId="0" fillId="4" borderId="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65" fontId="2" fillId="2" borderId="21" xfId="0" applyNumberFormat="1" applyFont="1" applyFill="1" applyBorder="1" applyAlignment="1"/>
    <xf numFmtId="165" fontId="2" fillId="5" borderId="7" xfId="0" applyNumberFormat="1" applyFont="1" applyFill="1" applyBorder="1" applyAlignment="1"/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4" fontId="0" fillId="0" borderId="2" xfId="2" applyFont="1" applyBorder="1"/>
    <xf numFmtId="0" fontId="2" fillId="4" borderId="19" xfId="0" applyFont="1" applyFill="1" applyBorder="1" applyAlignment="1">
      <alignment horizontal="left"/>
    </xf>
    <xf numFmtId="0" fontId="0" fillId="4" borderId="19" xfId="0" applyFill="1" applyBorder="1"/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4" fontId="0" fillId="0" borderId="1" xfId="2" applyFont="1" applyFill="1" applyBorder="1"/>
    <xf numFmtId="164" fontId="0" fillId="0" borderId="5" xfId="2" applyFont="1" applyFill="1" applyBorder="1"/>
    <xf numFmtId="43" fontId="0" fillId="0" borderId="0" xfId="0" applyNumberFormat="1"/>
    <xf numFmtId="165" fontId="0" fillId="4" borderId="19" xfId="0" applyNumberFormat="1" applyFill="1" applyBorder="1"/>
    <xf numFmtId="165" fontId="0" fillId="4" borderId="9" xfId="0" applyNumberFormat="1" applyFill="1" applyBorder="1"/>
    <xf numFmtId="165" fontId="0" fillId="4" borderId="27" xfId="0" applyNumberFormat="1" applyFill="1" applyBorder="1"/>
    <xf numFmtId="165" fontId="0" fillId="4" borderId="7" xfId="0" applyNumberFormat="1" applyFill="1" applyBorder="1"/>
    <xf numFmtId="0" fontId="2" fillId="3" borderId="12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C2" zoomScale="80" zoomScaleNormal="80" workbookViewId="0">
      <selection activeCell="N7" sqref="N7"/>
    </sheetView>
  </sheetViews>
  <sheetFormatPr baseColWidth="10" defaultRowHeight="15" x14ac:dyDescent="0.25"/>
  <cols>
    <col min="1" max="1" width="10.85546875" customWidth="1"/>
    <col min="2" max="2" width="8.42578125" customWidth="1"/>
    <col min="6" max="6" width="25.42578125" customWidth="1"/>
    <col min="7" max="7" width="16.7109375" customWidth="1"/>
    <col min="8" max="8" width="16" customWidth="1"/>
    <col min="9" max="9" width="13.140625" bestFit="1" customWidth="1"/>
    <col min="10" max="10" width="19.42578125" customWidth="1"/>
    <col min="12" max="12" width="23.7109375" customWidth="1"/>
    <col min="13" max="13" width="19.140625" customWidth="1"/>
    <col min="14" max="15" width="13.42578125" customWidth="1"/>
    <col min="16" max="16" width="14.140625" customWidth="1"/>
  </cols>
  <sheetData>
    <row r="1" spans="1:16" ht="15.75" customHeight="1" thickBot="1" x14ac:dyDescent="0.35">
      <c r="A1" s="100" t="s">
        <v>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9.5" thickBot="1" x14ac:dyDescent="0.35">
      <c r="A2" s="102" t="s">
        <v>1</v>
      </c>
      <c r="B2" s="102"/>
      <c r="C2" s="102"/>
      <c r="D2" s="102"/>
      <c r="E2" s="102"/>
      <c r="F2" s="102"/>
      <c r="G2" s="102"/>
      <c r="H2" s="103"/>
      <c r="I2" s="31"/>
      <c r="J2" s="104" t="s">
        <v>2</v>
      </c>
      <c r="K2" s="105"/>
      <c r="L2" s="105"/>
      <c r="M2" s="105"/>
      <c r="N2" s="105"/>
      <c r="O2" s="105"/>
      <c r="P2" s="106"/>
    </row>
    <row r="3" spans="1:16" ht="30.75" thickBot="1" x14ac:dyDescent="0.3">
      <c r="A3" s="2" t="s">
        <v>25</v>
      </c>
      <c r="B3" s="2" t="s">
        <v>24</v>
      </c>
      <c r="C3" s="107" t="s">
        <v>3</v>
      </c>
      <c r="D3" s="108"/>
      <c r="E3" s="108"/>
      <c r="F3" s="109"/>
      <c r="G3" s="56" t="s">
        <v>0</v>
      </c>
      <c r="H3" s="57" t="s">
        <v>4</v>
      </c>
      <c r="I3" s="57" t="s">
        <v>42</v>
      </c>
      <c r="J3" s="58" t="s">
        <v>5</v>
      </c>
      <c r="K3" s="110" t="s">
        <v>6</v>
      </c>
      <c r="L3" s="111"/>
      <c r="M3" s="3" t="s">
        <v>7</v>
      </c>
      <c r="N3" s="39" t="s">
        <v>40</v>
      </c>
      <c r="O3" s="3" t="s">
        <v>41</v>
      </c>
      <c r="P3" s="3" t="s">
        <v>8</v>
      </c>
    </row>
    <row r="4" spans="1:16" x14ac:dyDescent="0.25">
      <c r="A4" s="37" t="s">
        <v>39</v>
      </c>
      <c r="B4" s="1">
        <v>530402</v>
      </c>
      <c r="C4" s="83" t="s">
        <v>26</v>
      </c>
      <c r="D4" s="84"/>
      <c r="E4" s="84"/>
      <c r="F4" s="85"/>
      <c r="G4" s="36">
        <v>498.96</v>
      </c>
      <c r="H4" s="65">
        <v>498.8</v>
      </c>
      <c r="I4" s="36">
        <f>G4-H4</f>
        <v>0.15999999999996817</v>
      </c>
      <c r="J4" s="52">
        <v>3</v>
      </c>
      <c r="K4" s="4" t="s">
        <v>43</v>
      </c>
      <c r="L4" s="5"/>
      <c r="M4" s="6">
        <v>9709.36</v>
      </c>
      <c r="N4" s="6">
        <f>M4*12%</f>
        <v>1165.1232</v>
      </c>
      <c r="O4" s="6">
        <f>M4+N4</f>
        <v>10874.483200000001</v>
      </c>
      <c r="P4" s="7">
        <f>SUM(M4+N4)</f>
        <v>10874.483200000001</v>
      </c>
    </row>
    <row r="5" spans="1:16" x14ac:dyDescent="0.25">
      <c r="A5" s="37" t="s">
        <v>44</v>
      </c>
      <c r="B5" s="1">
        <v>530402</v>
      </c>
      <c r="C5" s="83" t="s">
        <v>26</v>
      </c>
      <c r="D5" s="84"/>
      <c r="E5" s="84"/>
      <c r="F5" s="85"/>
      <c r="G5" s="36">
        <v>23001.040000000001</v>
      </c>
      <c r="H5" s="65">
        <v>23001.03</v>
      </c>
      <c r="I5" s="36">
        <f t="shared" ref="I5:I28" si="0">G5-H5</f>
        <v>1.0000000002037268E-2</v>
      </c>
      <c r="J5" s="52">
        <v>1</v>
      </c>
      <c r="K5" s="8" t="s">
        <v>9</v>
      </c>
      <c r="L5" s="9"/>
      <c r="M5" s="6">
        <v>9208.93</v>
      </c>
      <c r="N5" s="6">
        <f t="shared" ref="N5:N10" si="1">M5*12%</f>
        <v>1105.0716</v>
      </c>
      <c r="O5" s="6">
        <f t="shared" ref="O5:O10" si="2">M5+N5</f>
        <v>10314.0016</v>
      </c>
      <c r="P5" s="7">
        <f t="shared" ref="P5:P10" si="3">SUM(M5+N5)</f>
        <v>10314.0016</v>
      </c>
    </row>
    <row r="6" spans="1:16" ht="15" customHeight="1" x14ac:dyDescent="0.25">
      <c r="A6" s="37" t="s">
        <v>39</v>
      </c>
      <c r="B6" s="1">
        <v>530403</v>
      </c>
      <c r="C6" s="83" t="s">
        <v>27</v>
      </c>
      <c r="D6" s="84"/>
      <c r="E6" s="84"/>
      <c r="F6" s="85"/>
      <c r="G6" s="36">
        <v>7000</v>
      </c>
      <c r="H6" s="65">
        <v>6999.92</v>
      </c>
      <c r="I6" s="36">
        <f t="shared" si="0"/>
        <v>7.999999999992724E-2</v>
      </c>
      <c r="J6" s="52">
        <v>4</v>
      </c>
      <c r="K6" s="8" t="s">
        <v>10</v>
      </c>
      <c r="L6" s="10"/>
      <c r="M6" s="6">
        <v>102026.7</v>
      </c>
      <c r="N6" s="6">
        <f t="shared" si="1"/>
        <v>12243.204</v>
      </c>
      <c r="O6" s="6">
        <f t="shared" si="2"/>
        <v>114269.90399999999</v>
      </c>
      <c r="P6" s="7">
        <f t="shared" si="3"/>
        <v>114269.90399999999</v>
      </c>
    </row>
    <row r="7" spans="1:16" ht="15" customHeight="1" x14ac:dyDescent="0.25">
      <c r="A7" s="37" t="s">
        <v>44</v>
      </c>
      <c r="B7" s="1">
        <v>530404</v>
      </c>
      <c r="C7" s="83" t="s">
        <v>28</v>
      </c>
      <c r="D7" s="84"/>
      <c r="E7" s="84"/>
      <c r="F7" s="85"/>
      <c r="G7" s="36">
        <v>8888.24</v>
      </c>
      <c r="H7" s="65">
        <v>8887.99</v>
      </c>
      <c r="I7" s="36">
        <f t="shared" si="0"/>
        <v>0.25</v>
      </c>
      <c r="J7" s="52">
        <v>23</v>
      </c>
      <c r="K7" s="8" t="s">
        <v>11</v>
      </c>
      <c r="L7" s="9"/>
      <c r="M7" s="6">
        <v>86609.74</v>
      </c>
      <c r="N7" s="6">
        <f t="shared" si="1"/>
        <v>10393.168799999999</v>
      </c>
      <c r="O7" s="6">
        <f t="shared" si="2"/>
        <v>97002.908800000005</v>
      </c>
      <c r="P7" s="7">
        <f t="shared" si="3"/>
        <v>97002.908800000005</v>
      </c>
    </row>
    <row r="8" spans="1:16" ht="15" customHeight="1" x14ac:dyDescent="0.25">
      <c r="A8" s="37" t="s">
        <v>39</v>
      </c>
      <c r="B8" s="1">
        <v>530204</v>
      </c>
      <c r="C8" s="83" t="s">
        <v>29</v>
      </c>
      <c r="D8" s="84"/>
      <c r="E8" s="84"/>
      <c r="F8" s="85"/>
      <c r="G8" s="36">
        <v>4118.24</v>
      </c>
      <c r="H8" s="65">
        <v>4118.24</v>
      </c>
      <c r="I8" s="36">
        <f t="shared" si="0"/>
        <v>0</v>
      </c>
      <c r="J8" s="52">
        <v>0</v>
      </c>
      <c r="K8" s="11" t="s">
        <v>12</v>
      </c>
      <c r="L8" s="9"/>
      <c r="M8" s="6">
        <v>0</v>
      </c>
      <c r="N8" s="6">
        <f t="shared" si="1"/>
        <v>0</v>
      </c>
      <c r="O8" s="6">
        <v>0</v>
      </c>
      <c r="P8" s="7">
        <f t="shared" si="3"/>
        <v>0</v>
      </c>
    </row>
    <row r="9" spans="1:16" ht="15" customHeight="1" x14ac:dyDescent="0.25">
      <c r="A9" s="37" t="s">
        <v>39</v>
      </c>
      <c r="B9" s="1">
        <v>530405</v>
      </c>
      <c r="C9" s="83" t="s">
        <v>47</v>
      </c>
      <c r="D9" s="84"/>
      <c r="E9" s="84"/>
      <c r="F9" s="85"/>
      <c r="G9" s="36">
        <v>11348.16</v>
      </c>
      <c r="H9" s="65">
        <v>11348.16</v>
      </c>
      <c r="I9" s="36">
        <f t="shared" si="0"/>
        <v>0</v>
      </c>
      <c r="J9" s="53">
        <v>0</v>
      </c>
      <c r="K9" s="12" t="s">
        <v>13</v>
      </c>
      <c r="L9" s="13"/>
      <c r="M9" s="6">
        <v>0</v>
      </c>
      <c r="N9" s="6">
        <f t="shared" si="1"/>
        <v>0</v>
      </c>
      <c r="O9" s="6">
        <f t="shared" si="2"/>
        <v>0</v>
      </c>
      <c r="P9" s="7">
        <f t="shared" si="3"/>
        <v>0</v>
      </c>
    </row>
    <row r="10" spans="1:16" ht="15" customHeight="1" thickBot="1" x14ac:dyDescent="0.3">
      <c r="A10" s="37" t="s">
        <v>44</v>
      </c>
      <c r="B10" s="1">
        <v>530405</v>
      </c>
      <c r="C10" s="83" t="s">
        <v>47</v>
      </c>
      <c r="D10" s="84"/>
      <c r="E10" s="84"/>
      <c r="F10" s="85"/>
      <c r="G10" s="36">
        <v>85671.13</v>
      </c>
      <c r="H10" s="65">
        <v>85666.8</v>
      </c>
      <c r="I10" s="36">
        <f t="shared" si="0"/>
        <v>4.3300000000017462</v>
      </c>
      <c r="J10" s="53">
        <v>0</v>
      </c>
      <c r="K10" s="60" t="s">
        <v>14</v>
      </c>
      <c r="L10" s="61"/>
      <c r="M10" s="68">
        <v>0</v>
      </c>
      <c r="N10" s="6">
        <f t="shared" si="1"/>
        <v>0</v>
      </c>
      <c r="O10" s="6">
        <f t="shared" si="2"/>
        <v>0</v>
      </c>
      <c r="P10" s="7">
        <f t="shared" si="3"/>
        <v>0</v>
      </c>
    </row>
    <row r="11" spans="1:16" ht="15" customHeight="1" x14ac:dyDescent="0.25">
      <c r="A11" s="37" t="s">
        <v>44</v>
      </c>
      <c r="B11" s="1">
        <v>530505</v>
      </c>
      <c r="C11" s="83" t="s">
        <v>48</v>
      </c>
      <c r="D11" s="84"/>
      <c r="E11" s="84"/>
      <c r="F11" s="85"/>
      <c r="G11" s="36">
        <v>6499.49</v>
      </c>
      <c r="H11" s="65">
        <v>6499.49</v>
      </c>
      <c r="I11" s="59">
        <f t="shared" si="0"/>
        <v>0</v>
      </c>
      <c r="J11" s="62"/>
      <c r="K11" s="5"/>
      <c r="L11" s="5"/>
      <c r="M11" s="69"/>
      <c r="N11" s="69"/>
      <c r="O11" s="69"/>
      <c r="P11" s="69"/>
    </row>
    <row r="12" spans="1:16" ht="15" customHeight="1" x14ac:dyDescent="0.25">
      <c r="A12" s="37" t="s">
        <v>39</v>
      </c>
      <c r="B12" s="1">
        <v>530802</v>
      </c>
      <c r="C12" s="83" t="s">
        <v>49</v>
      </c>
      <c r="D12" s="84"/>
      <c r="E12" s="84"/>
      <c r="F12" s="85"/>
      <c r="G12" s="36">
        <v>7145.6</v>
      </c>
      <c r="H12" s="65">
        <v>7145.6</v>
      </c>
      <c r="I12" s="59">
        <f>G12-H12</f>
        <v>0</v>
      </c>
      <c r="J12" s="63"/>
      <c r="K12" s="10"/>
      <c r="L12" s="10"/>
      <c r="M12" s="70"/>
      <c r="N12" s="70"/>
      <c r="O12" s="70"/>
      <c r="P12" s="70"/>
    </row>
    <row r="13" spans="1:16" ht="15" customHeight="1" x14ac:dyDescent="0.25">
      <c r="A13" s="37" t="s">
        <v>44</v>
      </c>
      <c r="B13" s="1">
        <v>530802</v>
      </c>
      <c r="C13" s="83" t="s">
        <v>49</v>
      </c>
      <c r="D13" s="84"/>
      <c r="E13" s="84"/>
      <c r="F13" s="85"/>
      <c r="G13" s="36">
        <v>5854</v>
      </c>
      <c r="H13" s="65">
        <v>5851.5</v>
      </c>
      <c r="I13" s="59">
        <f>G13-H13</f>
        <v>2.5</v>
      </c>
      <c r="J13" s="63"/>
      <c r="K13" s="10"/>
      <c r="L13" s="10"/>
      <c r="M13" s="70"/>
      <c r="N13" s="70"/>
      <c r="O13" s="70"/>
      <c r="P13" s="70"/>
    </row>
    <row r="14" spans="1:16" ht="15" customHeight="1" x14ac:dyDescent="0.25">
      <c r="A14" s="37" t="s">
        <v>39</v>
      </c>
      <c r="B14" s="1">
        <v>530203</v>
      </c>
      <c r="C14" s="83" t="s">
        <v>34</v>
      </c>
      <c r="D14" s="84"/>
      <c r="E14" s="84"/>
      <c r="F14" s="85"/>
      <c r="G14" s="36">
        <v>1508.9</v>
      </c>
      <c r="H14" s="65">
        <v>1508.9</v>
      </c>
      <c r="I14" s="59">
        <f t="shared" si="0"/>
        <v>0</v>
      </c>
      <c r="J14" s="63"/>
      <c r="K14" s="10"/>
      <c r="L14" s="10"/>
      <c r="M14" s="70"/>
      <c r="N14" s="70"/>
      <c r="O14" s="70"/>
      <c r="P14" s="70"/>
    </row>
    <row r="15" spans="1:16" ht="15" customHeight="1" x14ac:dyDescent="0.25">
      <c r="A15" s="37" t="s">
        <v>44</v>
      </c>
      <c r="B15" s="1">
        <v>530704</v>
      </c>
      <c r="C15" s="83" t="s">
        <v>35</v>
      </c>
      <c r="D15" s="84"/>
      <c r="E15" s="84"/>
      <c r="F15" s="85"/>
      <c r="G15" s="36">
        <v>5520.48</v>
      </c>
      <c r="H15" s="65">
        <v>5519.85</v>
      </c>
      <c r="I15" s="59">
        <f t="shared" si="0"/>
        <v>0.62999999999919964</v>
      </c>
      <c r="J15" s="63"/>
      <c r="K15" s="10"/>
      <c r="L15" s="10"/>
      <c r="M15" s="70"/>
      <c r="N15" s="70"/>
      <c r="O15" s="70"/>
      <c r="P15" s="70"/>
    </row>
    <row r="16" spans="1:16" ht="15" customHeight="1" x14ac:dyDescent="0.25">
      <c r="A16" s="37" t="s">
        <v>44</v>
      </c>
      <c r="B16" s="1">
        <v>530804</v>
      </c>
      <c r="C16" s="83" t="s">
        <v>36</v>
      </c>
      <c r="D16" s="84"/>
      <c r="E16" s="84"/>
      <c r="F16" s="85"/>
      <c r="G16" s="36">
        <v>3229.84</v>
      </c>
      <c r="H16" s="65">
        <v>3229.84</v>
      </c>
      <c r="I16" s="59">
        <f t="shared" si="0"/>
        <v>0</v>
      </c>
      <c r="J16" s="63"/>
      <c r="K16" s="10"/>
      <c r="L16" s="10"/>
      <c r="M16" s="70"/>
      <c r="N16" s="70"/>
      <c r="O16" s="70"/>
      <c r="P16" s="70"/>
    </row>
    <row r="17" spans="1:16" x14ac:dyDescent="0.25">
      <c r="A17" s="37" t="s">
        <v>44</v>
      </c>
      <c r="B17" s="1">
        <v>530805</v>
      </c>
      <c r="C17" s="83" t="s">
        <v>37</v>
      </c>
      <c r="D17" s="84"/>
      <c r="E17" s="84"/>
      <c r="F17" s="85"/>
      <c r="G17" s="36">
        <v>4951.66</v>
      </c>
      <c r="H17" s="65">
        <v>4951.66</v>
      </c>
      <c r="I17" s="59">
        <f t="shared" si="0"/>
        <v>0</v>
      </c>
      <c r="J17" s="63"/>
      <c r="K17" s="10"/>
      <c r="L17" s="10"/>
      <c r="M17" s="70"/>
      <c r="N17" s="70"/>
      <c r="O17" s="70"/>
      <c r="P17" s="70"/>
    </row>
    <row r="18" spans="1:16" ht="15" customHeight="1" x14ac:dyDescent="0.25">
      <c r="A18" s="37" t="s">
        <v>39</v>
      </c>
      <c r="B18" s="1">
        <v>530807</v>
      </c>
      <c r="C18" s="83" t="s">
        <v>50</v>
      </c>
      <c r="D18" s="84"/>
      <c r="E18" s="84"/>
      <c r="F18" s="85"/>
      <c r="G18" s="36">
        <v>2000</v>
      </c>
      <c r="H18" s="65">
        <v>2000</v>
      </c>
      <c r="I18" s="59">
        <f t="shared" si="0"/>
        <v>0</v>
      </c>
      <c r="J18" s="63"/>
      <c r="K18" s="10"/>
      <c r="L18" s="10"/>
      <c r="M18" s="70"/>
      <c r="N18" s="70"/>
      <c r="O18" s="70"/>
      <c r="P18" s="70"/>
    </row>
    <row r="19" spans="1:16" ht="15.75" customHeight="1" x14ac:dyDescent="0.25">
      <c r="A19" s="37" t="s">
        <v>44</v>
      </c>
      <c r="B19" s="1">
        <v>530807</v>
      </c>
      <c r="C19" s="83" t="s">
        <v>50</v>
      </c>
      <c r="D19" s="84"/>
      <c r="E19" s="84"/>
      <c r="F19" s="85"/>
      <c r="G19" s="36">
        <v>2000</v>
      </c>
      <c r="H19" s="65">
        <v>2000</v>
      </c>
      <c r="I19" s="59">
        <f t="shared" si="0"/>
        <v>0</v>
      </c>
      <c r="J19" s="63"/>
      <c r="K19" s="10"/>
      <c r="L19" s="10"/>
      <c r="M19" s="70"/>
      <c r="N19" s="70"/>
      <c r="O19" s="70"/>
      <c r="P19" s="70"/>
    </row>
    <row r="20" spans="1:16" ht="15.75" customHeight="1" x14ac:dyDescent="0.25">
      <c r="A20" s="37" t="s">
        <v>39</v>
      </c>
      <c r="B20" s="1">
        <v>530811</v>
      </c>
      <c r="C20" s="79" t="s">
        <v>32</v>
      </c>
      <c r="D20" s="79"/>
      <c r="E20" s="79"/>
      <c r="F20" s="79"/>
      <c r="G20" s="36">
        <v>354.39</v>
      </c>
      <c r="H20" s="65">
        <v>344.39</v>
      </c>
      <c r="I20" s="59">
        <f t="shared" si="0"/>
        <v>10</v>
      </c>
      <c r="J20" s="63"/>
      <c r="K20" s="10"/>
      <c r="L20" s="10"/>
      <c r="M20" s="70"/>
      <c r="N20" s="70"/>
      <c r="O20" s="70"/>
      <c r="P20" s="70"/>
    </row>
    <row r="21" spans="1:16" ht="15.75" customHeight="1" x14ac:dyDescent="0.25">
      <c r="A21" s="37" t="s">
        <v>44</v>
      </c>
      <c r="B21" s="1">
        <v>530811</v>
      </c>
      <c r="C21" s="79" t="s">
        <v>32</v>
      </c>
      <c r="D21" s="79"/>
      <c r="E21" s="79"/>
      <c r="F21" s="79"/>
      <c r="G21" s="36">
        <v>8116.7</v>
      </c>
      <c r="H21" s="65">
        <v>8115.95</v>
      </c>
      <c r="I21" s="59">
        <f t="shared" si="0"/>
        <v>0.75</v>
      </c>
      <c r="J21" s="63"/>
      <c r="K21" s="10"/>
      <c r="L21" s="10"/>
      <c r="M21" s="70"/>
      <c r="N21" s="70"/>
      <c r="O21" s="70"/>
      <c r="P21" s="70"/>
    </row>
    <row r="22" spans="1:16" ht="15.75" customHeight="1" x14ac:dyDescent="0.25">
      <c r="A22" s="37" t="s">
        <v>44</v>
      </c>
      <c r="B22" s="1">
        <v>530813</v>
      </c>
      <c r="C22" s="79" t="s">
        <v>51</v>
      </c>
      <c r="D22" s="79"/>
      <c r="E22" s="79"/>
      <c r="F22" s="79"/>
      <c r="G22" s="36">
        <v>18005.03</v>
      </c>
      <c r="H22" s="65">
        <v>18005.03</v>
      </c>
      <c r="I22" s="59">
        <f t="shared" si="0"/>
        <v>0</v>
      </c>
      <c r="J22" s="63"/>
      <c r="K22" s="10"/>
      <c r="L22" s="10"/>
      <c r="M22" s="70"/>
      <c r="N22" s="70"/>
      <c r="O22" s="70"/>
      <c r="P22" s="70"/>
    </row>
    <row r="23" spans="1:16" ht="15.75" customHeight="1" x14ac:dyDescent="0.25">
      <c r="A23" s="37" t="s">
        <v>44</v>
      </c>
      <c r="B23" s="1">
        <v>530820</v>
      </c>
      <c r="C23" s="86" t="s">
        <v>52</v>
      </c>
      <c r="D23" s="87"/>
      <c r="E23" s="87"/>
      <c r="F23" s="88"/>
      <c r="G23" s="36">
        <v>8919.36</v>
      </c>
      <c r="H23" s="65">
        <v>8916.5499999999993</v>
      </c>
      <c r="I23" s="59">
        <f t="shared" si="0"/>
        <v>2.8100000000013097</v>
      </c>
      <c r="J23" s="63"/>
      <c r="K23" s="10"/>
      <c r="L23" s="10"/>
      <c r="M23" s="70"/>
      <c r="N23" s="70"/>
      <c r="O23" s="70"/>
      <c r="P23" s="70"/>
    </row>
    <row r="24" spans="1:16" ht="15.75" customHeight="1" x14ac:dyDescent="0.25">
      <c r="A24" s="37" t="s">
        <v>44</v>
      </c>
      <c r="B24" s="1">
        <v>530826</v>
      </c>
      <c r="C24" s="79" t="s">
        <v>53</v>
      </c>
      <c r="D24" s="79"/>
      <c r="E24" s="79"/>
      <c r="F24" s="79"/>
      <c r="G24" s="36">
        <v>2493.59</v>
      </c>
      <c r="H24" s="65">
        <v>2489.7600000000002</v>
      </c>
      <c r="I24" s="59">
        <f t="shared" si="0"/>
        <v>3.8299999999999272</v>
      </c>
      <c r="J24" s="63"/>
      <c r="K24" s="10"/>
      <c r="L24" s="10"/>
      <c r="M24" s="70"/>
      <c r="N24" s="70"/>
      <c r="O24" s="70"/>
      <c r="P24" s="70"/>
    </row>
    <row r="25" spans="1:16" ht="15.75" customHeight="1" x14ac:dyDescent="0.25">
      <c r="A25" s="37" t="s">
        <v>44</v>
      </c>
      <c r="B25" s="1">
        <v>531408</v>
      </c>
      <c r="C25" s="79" t="s">
        <v>54</v>
      </c>
      <c r="D25" s="79"/>
      <c r="E25" s="79"/>
      <c r="F25" s="79"/>
      <c r="G25" s="36">
        <v>3647.84</v>
      </c>
      <c r="H25" s="65">
        <v>3647.84</v>
      </c>
      <c r="I25" s="59">
        <f t="shared" si="0"/>
        <v>0</v>
      </c>
      <c r="J25" s="63"/>
      <c r="K25" s="10"/>
      <c r="L25" s="10"/>
      <c r="M25" s="70"/>
      <c r="N25" s="70"/>
      <c r="O25" s="70"/>
      <c r="P25" s="70"/>
    </row>
    <row r="26" spans="1:16" ht="15.75" customHeight="1" x14ac:dyDescent="0.25">
      <c r="A26" s="37" t="s">
        <v>44</v>
      </c>
      <c r="B26" s="1">
        <v>840104</v>
      </c>
      <c r="C26" s="79" t="s">
        <v>56</v>
      </c>
      <c r="D26" s="79"/>
      <c r="E26" s="79"/>
      <c r="F26" s="79"/>
      <c r="G26" s="36">
        <v>1010</v>
      </c>
      <c r="H26" s="65">
        <v>1010</v>
      </c>
      <c r="I26" s="59">
        <f t="shared" si="0"/>
        <v>0</v>
      </c>
      <c r="J26" s="63"/>
      <c r="K26" s="10"/>
      <c r="L26" s="10"/>
      <c r="M26" s="70"/>
      <c r="N26" s="70"/>
      <c r="O26" s="70"/>
      <c r="P26" s="70"/>
    </row>
    <row r="27" spans="1:16" ht="15.75" customHeight="1" x14ac:dyDescent="0.25">
      <c r="A27" s="37" t="s">
        <v>44</v>
      </c>
      <c r="B27" s="1">
        <v>840106</v>
      </c>
      <c r="C27" s="79" t="s">
        <v>57</v>
      </c>
      <c r="D27" s="79"/>
      <c r="E27" s="79"/>
      <c r="F27" s="79"/>
      <c r="G27" s="36">
        <v>400</v>
      </c>
      <c r="H27" s="65">
        <v>390</v>
      </c>
      <c r="I27" s="59">
        <f t="shared" si="0"/>
        <v>10</v>
      </c>
      <c r="J27" s="63"/>
      <c r="K27" s="10"/>
      <c r="L27" s="10"/>
      <c r="M27" s="70"/>
      <c r="N27" s="70"/>
      <c r="O27" s="70"/>
      <c r="P27" s="70"/>
    </row>
    <row r="28" spans="1:16" ht="15.75" customHeight="1" thickBot="1" x14ac:dyDescent="0.3">
      <c r="A28" s="37" t="s">
        <v>44</v>
      </c>
      <c r="B28" s="1">
        <v>840107</v>
      </c>
      <c r="C28" s="79" t="s">
        <v>58</v>
      </c>
      <c r="D28" s="79"/>
      <c r="E28" s="79"/>
      <c r="F28" s="79"/>
      <c r="G28" s="36">
        <v>12864.27</v>
      </c>
      <c r="H28" s="65">
        <v>10314</v>
      </c>
      <c r="I28" s="59">
        <f t="shared" si="0"/>
        <v>2550.2700000000004</v>
      </c>
      <c r="J28" s="64"/>
      <c r="K28" s="14"/>
      <c r="L28" s="14"/>
      <c r="M28" s="71"/>
      <c r="N28" s="71"/>
      <c r="O28" s="71"/>
      <c r="P28" s="71"/>
    </row>
    <row r="29" spans="1:16" ht="15.75" thickBot="1" x14ac:dyDescent="0.3">
      <c r="A29" s="80" t="s">
        <v>15</v>
      </c>
      <c r="B29" s="81"/>
      <c r="C29" s="81"/>
      <c r="D29" s="81"/>
      <c r="E29" s="81"/>
      <c r="F29" s="82"/>
      <c r="G29" s="48">
        <f>SUM(G4:G28)</f>
        <v>235046.92</v>
      </c>
      <c r="H29" s="47">
        <f>SUM(H4:H28)</f>
        <v>232461.30000000002</v>
      </c>
      <c r="I29" s="47">
        <f>SUM(I4:I28)</f>
        <v>2585.6200000000044</v>
      </c>
      <c r="J29" s="90" t="s">
        <v>16</v>
      </c>
      <c r="K29" s="91"/>
      <c r="L29" s="92"/>
      <c r="M29" s="54">
        <f>SUM(M4:M10)</f>
        <v>207554.72999999998</v>
      </c>
      <c r="N29" s="54">
        <f t="shared" ref="N29:O29" si="4">SUM(N4:N10)</f>
        <v>24906.567599999998</v>
      </c>
      <c r="O29" s="54">
        <f t="shared" si="4"/>
        <v>232461.29759999999</v>
      </c>
      <c r="P29" s="54">
        <f>SUM(P4:P10)</f>
        <v>232461.29759999999</v>
      </c>
    </row>
    <row r="30" spans="1:16" ht="15.75" thickBot="1" x14ac:dyDescent="0.3">
      <c r="A30" s="46"/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ht="15.75" thickBot="1" x14ac:dyDescent="0.3">
      <c r="A31" s="1"/>
      <c r="B31" s="44"/>
      <c r="C31" s="93" t="s">
        <v>17</v>
      </c>
      <c r="D31" s="94"/>
      <c r="E31" s="94"/>
      <c r="F31" s="94"/>
      <c r="G31" s="94"/>
      <c r="H31" s="95"/>
      <c r="I31" s="33"/>
      <c r="J31" s="15"/>
      <c r="K31" s="96" t="s">
        <v>18</v>
      </c>
      <c r="L31" s="97"/>
      <c r="M31" s="97"/>
      <c r="N31" s="97"/>
      <c r="O31" s="97"/>
      <c r="P31" s="98"/>
    </row>
    <row r="32" spans="1:16" x14ac:dyDescent="0.25">
      <c r="A32" s="37" t="s">
        <v>39</v>
      </c>
      <c r="B32" s="1">
        <v>530303</v>
      </c>
      <c r="C32" s="99" t="s">
        <v>30</v>
      </c>
      <c r="D32" s="99"/>
      <c r="E32" s="99"/>
      <c r="F32" s="99"/>
      <c r="G32" s="45">
        <v>494</v>
      </c>
      <c r="H32" s="66">
        <v>494</v>
      </c>
      <c r="I32" s="32"/>
      <c r="J32" s="15"/>
      <c r="K32" s="89" t="s">
        <v>17</v>
      </c>
      <c r="L32" s="89"/>
      <c r="M32" s="89"/>
      <c r="N32" s="28"/>
      <c r="O32" s="28"/>
      <c r="P32" s="17">
        <f>H42</f>
        <v>47986.570000000007</v>
      </c>
    </row>
    <row r="33" spans="1:16" x14ac:dyDescent="0.25">
      <c r="A33" s="37" t="s">
        <v>44</v>
      </c>
      <c r="B33" s="1">
        <v>530303</v>
      </c>
      <c r="C33" s="99" t="s">
        <v>30</v>
      </c>
      <c r="D33" s="99"/>
      <c r="E33" s="99"/>
      <c r="F33" s="99"/>
      <c r="G33" s="36">
        <v>304.77999999999997</v>
      </c>
      <c r="H33" s="18">
        <v>295.12</v>
      </c>
      <c r="I33" s="32"/>
      <c r="J33" s="15"/>
      <c r="K33" s="89" t="s">
        <v>19</v>
      </c>
      <c r="L33" s="89"/>
      <c r="M33" s="89"/>
      <c r="N33" s="28"/>
      <c r="O33" s="28"/>
      <c r="P33" s="17">
        <v>0</v>
      </c>
    </row>
    <row r="34" spans="1:16" x14ac:dyDescent="0.25">
      <c r="A34" s="37" t="s">
        <v>39</v>
      </c>
      <c r="B34" s="1">
        <v>570102</v>
      </c>
      <c r="C34" s="79" t="s">
        <v>55</v>
      </c>
      <c r="D34" s="79"/>
      <c r="E34" s="79"/>
      <c r="F34" s="79"/>
      <c r="G34" s="65">
        <v>128.80000000000001</v>
      </c>
      <c r="H34" s="36">
        <v>128.80000000000001</v>
      </c>
      <c r="I34" s="32"/>
      <c r="J34" s="15"/>
      <c r="K34" s="75"/>
      <c r="L34" s="75"/>
      <c r="M34" s="75"/>
      <c r="N34" s="30"/>
      <c r="O34" s="30"/>
      <c r="P34" s="17"/>
    </row>
    <row r="35" spans="1:16" x14ac:dyDescent="0.25">
      <c r="A35" s="37" t="s">
        <v>44</v>
      </c>
      <c r="B35" s="1">
        <v>530502</v>
      </c>
      <c r="C35" s="79" t="s">
        <v>38</v>
      </c>
      <c r="D35" s="79"/>
      <c r="E35" s="79"/>
      <c r="F35" s="79"/>
      <c r="G35" s="36">
        <v>8025</v>
      </c>
      <c r="H35" s="36">
        <v>8025</v>
      </c>
      <c r="I35" s="32"/>
      <c r="J35" s="15"/>
      <c r="K35" s="40"/>
      <c r="L35" s="40"/>
      <c r="M35" s="51"/>
      <c r="N35" s="40"/>
      <c r="O35" s="40"/>
      <c r="P35" s="41"/>
    </row>
    <row r="36" spans="1:16" x14ac:dyDescent="0.25">
      <c r="A36" s="37" t="s">
        <v>44</v>
      </c>
      <c r="B36" s="1">
        <v>530101</v>
      </c>
      <c r="C36" s="86" t="s">
        <v>45</v>
      </c>
      <c r="D36" s="87"/>
      <c r="E36" s="87"/>
      <c r="F36" s="88"/>
      <c r="G36" s="36">
        <v>5060.88</v>
      </c>
      <c r="H36" s="36">
        <v>5060.3500000000004</v>
      </c>
      <c r="I36" s="32"/>
      <c r="J36" s="15"/>
      <c r="K36" s="15"/>
      <c r="L36" s="19"/>
      <c r="M36" s="19"/>
      <c r="N36" s="19"/>
      <c r="O36" s="19"/>
      <c r="P36" s="20"/>
    </row>
    <row r="37" spans="1:16" ht="15" customHeight="1" x14ac:dyDescent="0.25">
      <c r="A37" s="37" t="s">
        <v>39</v>
      </c>
      <c r="B37" s="1">
        <v>530104</v>
      </c>
      <c r="C37" s="83" t="s">
        <v>46</v>
      </c>
      <c r="D37" s="84"/>
      <c r="E37" s="84"/>
      <c r="F37" s="85"/>
      <c r="G37" s="36">
        <v>11005</v>
      </c>
      <c r="H37" s="36">
        <v>11005</v>
      </c>
      <c r="I37" s="32"/>
      <c r="J37" s="15"/>
      <c r="K37" s="15"/>
      <c r="L37" s="19"/>
      <c r="M37" s="19"/>
      <c r="N37" s="19"/>
      <c r="O37" s="19"/>
      <c r="P37" s="20"/>
    </row>
    <row r="38" spans="1:16" ht="15" customHeight="1" x14ac:dyDescent="0.25">
      <c r="A38" s="37" t="s">
        <v>44</v>
      </c>
      <c r="B38" s="1">
        <v>530104</v>
      </c>
      <c r="C38" s="83" t="s">
        <v>46</v>
      </c>
      <c r="D38" s="84"/>
      <c r="E38" s="84"/>
      <c r="F38" s="85"/>
      <c r="G38" s="36">
        <v>17431.63</v>
      </c>
      <c r="H38" s="36">
        <v>17431.63</v>
      </c>
      <c r="I38" s="32"/>
      <c r="J38" s="15"/>
      <c r="K38" s="15"/>
      <c r="L38" s="19"/>
      <c r="M38" s="19"/>
      <c r="N38" s="19"/>
      <c r="O38" s="19"/>
      <c r="P38" s="20"/>
    </row>
    <row r="39" spans="1:16" x14ac:dyDescent="0.25">
      <c r="A39" s="37" t="s">
        <v>44</v>
      </c>
      <c r="B39" s="1">
        <v>530105</v>
      </c>
      <c r="C39" s="83" t="s">
        <v>33</v>
      </c>
      <c r="D39" s="84"/>
      <c r="E39" s="84"/>
      <c r="F39" s="85"/>
      <c r="G39" s="36">
        <v>1774.77</v>
      </c>
      <c r="H39" s="36">
        <v>1769.62</v>
      </c>
      <c r="I39" s="32"/>
      <c r="J39" s="15"/>
      <c r="K39" s="15"/>
      <c r="L39" s="19"/>
      <c r="M39" s="19"/>
      <c r="N39" s="19"/>
      <c r="O39" s="19"/>
      <c r="P39" s="20"/>
    </row>
    <row r="40" spans="1:16" x14ac:dyDescent="0.25">
      <c r="A40" s="37" t="s">
        <v>44</v>
      </c>
      <c r="B40" s="1">
        <v>530301</v>
      </c>
      <c r="C40" s="83" t="s">
        <v>31</v>
      </c>
      <c r="D40" s="84"/>
      <c r="E40" s="84"/>
      <c r="F40" s="85"/>
      <c r="G40" s="43">
        <v>110.78</v>
      </c>
      <c r="H40" s="43">
        <v>94.94</v>
      </c>
      <c r="I40" s="32"/>
      <c r="J40" s="15"/>
      <c r="K40" s="15"/>
      <c r="L40" s="19"/>
      <c r="M40" s="19"/>
      <c r="N40" s="19"/>
      <c r="O40" s="19"/>
      <c r="P40" s="20"/>
    </row>
    <row r="41" spans="1:16" ht="15.75" thickBot="1" x14ac:dyDescent="0.3">
      <c r="A41" s="37" t="s">
        <v>44</v>
      </c>
      <c r="B41" s="1">
        <v>570102</v>
      </c>
      <c r="C41" s="83" t="s">
        <v>59</v>
      </c>
      <c r="D41" s="84"/>
      <c r="E41" s="84"/>
      <c r="F41" s="85"/>
      <c r="G41" s="43">
        <v>3682.11</v>
      </c>
      <c r="H41" s="43">
        <v>3682.11</v>
      </c>
      <c r="I41" s="32"/>
      <c r="J41" s="15"/>
      <c r="K41" s="15"/>
      <c r="L41" s="15"/>
      <c r="M41" s="15"/>
      <c r="N41" s="15"/>
      <c r="O41" s="15"/>
      <c r="P41" s="21"/>
    </row>
    <row r="42" spans="1:16" ht="15.75" thickBot="1" x14ac:dyDescent="0.3">
      <c r="A42" s="80" t="s">
        <v>15</v>
      </c>
      <c r="B42" s="81"/>
      <c r="C42" s="81"/>
      <c r="D42" s="81"/>
      <c r="E42" s="81"/>
      <c r="F42" s="82"/>
      <c r="G42" s="47">
        <f>SUM(G32:G41)</f>
        <v>48017.749999999993</v>
      </c>
      <c r="H42" s="55">
        <f>SUM(H32:H41)</f>
        <v>47986.570000000007</v>
      </c>
      <c r="I42" s="34"/>
      <c r="J42" s="15"/>
      <c r="K42" s="76" t="s">
        <v>20</v>
      </c>
      <c r="L42" s="77"/>
      <c r="M42" s="78"/>
      <c r="N42" s="38"/>
      <c r="O42" s="38"/>
      <c r="P42" s="22">
        <f>+P29+P32+P33</f>
        <v>280447.8676</v>
      </c>
    </row>
    <row r="43" spans="1:16" ht="15.75" thickBot="1" x14ac:dyDescent="0.3">
      <c r="A43" s="46"/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1"/>
    </row>
    <row r="44" spans="1:16" ht="15.75" thickBot="1" x14ac:dyDescent="0.3">
      <c r="A44" s="1"/>
      <c r="B44" s="1"/>
      <c r="C44" s="24" t="s">
        <v>21</v>
      </c>
      <c r="D44" s="23"/>
      <c r="E44" s="24"/>
      <c r="F44" s="24"/>
      <c r="G44" s="49">
        <f>G29+G42</f>
        <v>283064.67</v>
      </c>
      <c r="H44" s="50">
        <f>+H29+H42</f>
        <v>280447.87</v>
      </c>
      <c r="I44" s="35"/>
      <c r="J44" s="25"/>
      <c r="K44" s="72" t="s">
        <v>22</v>
      </c>
      <c r="L44" s="73"/>
      <c r="M44" s="74"/>
      <c r="N44" s="29"/>
      <c r="O44" s="29"/>
      <c r="P44" s="26">
        <f>+P42-H44</f>
        <v>-2.3999999975785613E-3</v>
      </c>
    </row>
    <row r="45" spans="1:16" x14ac:dyDescent="0.25">
      <c r="A45" s="1"/>
      <c r="C45" s="27"/>
    </row>
    <row r="46" spans="1:16" x14ac:dyDescent="0.25">
      <c r="A46" s="1"/>
      <c r="C46" s="27"/>
    </row>
    <row r="48" spans="1:16" x14ac:dyDescent="0.25">
      <c r="G48" s="67"/>
      <c r="H48" s="67"/>
    </row>
    <row r="50" spans="7:7" x14ac:dyDescent="0.25">
      <c r="G50" s="42"/>
    </row>
  </sheetData>
  <mergeCells count="50">
    <mergeCell ref="C5:F5"/>
    <mergeCell ref="C7:F7"/>
    <mergeCell ref="C8:F8"/>
    <mergeCell ref="C9:F9"/>
    <mergeCell ref="C19:F19"/>
    <mergeCell ref="C13:F13"/>
    <mergeCell ref="C10:F10"/>
    <mergeCell ref="A1:P1"/>
    <mergeCell ref="C18:F18"/>
    <mergeCell ref="C40:F40"/>
    <mergeCell ref="C14:F14"/>
    <mergeCell ref="C16:F16"/>
    <mergeCell ref="C17:F17"/>
    <mergeCell ref="C32:F32"/>
    <mergeCell ref="A2:H2"/>
    <mergeCell ref="C11:F11"/>
    <mergeCell ref="C12:F12"/>
    <mergeCell ref="C15:F15"/>
    <mergeCell ref="J2:P2"/>
    <mergeCell ref="C3:F3"/>
    <mergeCell ref="K3:L3"/>
    <mergeCell ref="C4:F4"/>
    <mergeCell ref="C6:F6"/>
    <mergeCell ref="K33:M33"/>
    <mergeCell ref="J29:L29"/>
    <mergeCell ref="C31:H31"/>
    <mergeCell ref="K31:P31"/>
    <mergeCell ref="K32:M32"/>
    <mergeCell ref="A29:F29"/>
    <mergeCell ref="C33:F33"/>
    <mergeCell ref="C20:F20"/>
    <mergeCell ref="C21:F21"/>
    <mergeCell ref="C28:F28"/>
    <mergeCell ref="C22:F22"/>
    <mergeCell ref="C23:F23"/>
    <mergeCell ref="C24:F24"/>
    <mergeCell ref="C25:F25"/>
    <mergeCell ref="C26:F26"/>
    <mergeCell ref="C27:F27"/>
    <mergeCell ref="K44:M44"/>
    <mergeCell ref="K34:M34"/>
    <mergeCell ref="K42:M42"/>
    <mergeCell ref="C35:F35"/>
    <mergeCell ref="A42:F42"/>
    <mergeCell ref="C37:F37"/>
    <mergeCell ref="C38:F38"/>
    <mergeCell ref="C39:F39"/>
    <mergeCell ref="C36:F36"/>
    <mergeCell ref="C41:F41"/>
    <mergeCell ref="C34:F34"/>
  </mergeCells>
  <phoneticPr fontId="13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pc</cp:lastModifiedBy>
  <cp:lastPrinted>2022-04-12T02:46:14Z</cp:lastPrinted>
  <dcterms:created xsi:type="dcterms:W3CDTF">2018-08-06T21:33:29Z</dcterms:created>
  <dcterms:modified xsi:type="dcterms:W3CDTF">2022-04-12T03:21:02Z</dcterms:modified>
</cp:coreProperties>
</file>